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930" firstSheet="2" activeTab="3"/>
  </bookViews>
  <sheets>
    <sheet name="APARELHO DIGESTIVO (2) ok (2)" sheetId="1" state="hidden" r:id="rId1"/>
    <sheet name="REGRAS PAGTO POR PACOTE (2)" sheetId="2" state="hidden" r:id="rId2"/>
    <sheet name="Guia Rápido Pacote" sheetId="3" r:id="rId3"/>
    <sheet name="APARELHO DIGESTIVO" sheetId="4" r:id="rId4"/>
    <sheet name="DERMATOLOGIA (2) ok (2)" sheetId="5" state="hidden" r:id="rId5"/>
    <sheet name="DERMATOLOGIA" sheetId="6" r:id="rId6"/>
    <sheet name="ELETROFISIOLOGIA" sheetId="7" r:id="rId7"/>
    <sheet name="ENDOSCOPIA" sheetId="8" r:id="rId8"/>
    <sheet name="HEMODIÁLISE" sheetId="9" r:id="rId9"/>
    <sheet name="HEMODINÂMICA " sheetId="10" r:id="rId10"/>
    <sheet name="Plan2" sheetId="11" state="hidden" r:id="rId11"/>
    <sheet name="HEMOTERAPIA " sheetId="12" r:id="rId12"/>
    <sheet name="GINECOLOGIA" sheetId="13" r:id="rId13"/>
    <sheet name="ELETROFISIOLOGIA - Alterado" sheetId="14" state="hidden" r:id="rId14"/>
    <sheet name="LITOTRIPSIA" sheetId="15" r:id="rId15"/>
    <sheet name="MEDICINA NUCLEAR" sheetId="16" r:id="rId16"/>
    <sheet name="OFTALMOLOGIA" sheetId="17" r:id="rId17"/>
    <sheet name="UROLOGIA " sheetId="18" r:id="rId18"/>
    <sheet name="RADIOLOGIA" sheetId="19" r:id="rId19"/>
    <sheet name="UROLOGIA" sheetId="20" state="hidden" r:id="rId20"/>
  </sheets>
  <definedNames>
    <definedName name="_xlnm.Print_Area" localSheetId="3">'APARELHO DIGESTIVO'!$A$1:$F$8</definedName>
    <definedName name="_xlnm.Print_Area" localSheetId="5">'DERMATOLOGIA'!$A$1:$Q$40</definedName>
    <definedName name="_xlnm.Print_Area" localSheetId="9">'HEMODINÂMICA '!$A$1:$F$16</definedName>
  </definedNames>
  <calcPr fullCalcOnLoad="1"/>
</workbook>
</file>

<file path=xl/sharedStrings.xml><?xml version="1.0" encoding="utf-8"?>
<sst xmlns="http://schemas.openxmlformats.org/spreadsheetml/2006/main" count="932" uniqueCount="436">
  <si>
    <t>DESCRIÇÃO</t>
  </si>
  <si>
    <t>VIGÊNCIA</t>
  </si>
  <si>
    <r>
      <t xml:space="preserve">Unimed Goiânia Cooperativa de Trabalho Médico
</t>
    </r>
    <r>
      <rPr>
        <b/>
        <sz val="12"/>
        <color indexed="17"/>
        <rFont val="Calibri"/>
        <family val="2"/>
      </rPr>
      <t>Terminologia de Própria de Pacotes - Tabela 98</t>
    </r>
  </si>
  <si>
    <t>EXCLUSÃO PROGRAMADA</t>
  </si>
  <si>
    <t>CÓDIGO
(ROL)</t>
  </si>
  <si>
    <t>CALOSIDADE E/OU MAL PERFURANTE - DESBASTAMENTO (POR LESAO)</t>
  </si>
  <si>
    <t>CRIOTERAPIA (GRUPO DE ATE 5 LESOES)</t>
  </si>
  <si>
    <t>CAUTERIZACAO QUIMICA (POR GRUPO DE ATE 5 LESOES)</t>
  </si>
  <si>
    <t>CRIOCIRURGIA (NITROGENIO LIQUIDO) DE NEOPLASIAS CUTANEAS</t>
  </si>
  <si>
    <t>CURETAGEM E ELETROCOAGULACAO DE CA DE PELE (POR LESAO)</t>
  </si>
  <si>
    <t>ELETROCOAGULACAO DE LESOES DE PELE E MUCOSAS - COM OU SEM CURETAGEM (POR GRUPO DE ATE 5 LESOES)</t>
  </si>
  <si>
    <t>CURETAGEM SILMPLES DE LESÕES DE PELE (POR GRUPO DE ATE 10 LESOES)</t>
  </si>
  <si>
    <t>EXERESE DE UNHA</t>
  </si>
  <si>
    <t>INCISAO E DRENAGEM DE ABSCESSO, HEMATOMA OU PANARICIO</t>
  </si>
  <si>
    <t>INCISAO E DRENAGEM DE FLEGMAO</t>
  </si>
  <si>
    <t>INFILTRACAO INTRALESIONAL, CICATRICIAL E HEMANGIOMAS - POR SESSAO</t>
  </si>
  <si>
    <t>TRATAMENTO DA MIIASE FURUNCULOIDE (POR LESAO)</t>
  </si>
  <si>
    <t>DESBRIDAMENTO CIRURGICO DE FERIDAS OU EXTREMIDADES</t>
  </si>
  <si>
    <t>EXERESE DE TUMOR DE PELE E MUCOSAS</t>
  </si>
  <si>
    <t>EXERESE E SUTURA SIMPLES DE PEQUENAS LESOES, GRUPO DE ATE 5 LESOES</t>
  </si>
  <si>
    <t>FACE - BIOPSIA</t>
  </si>
  <si>
    <t>RETIRADA DE CORPO ESTRANHO SUBCUTANEO</t>
  </si>
  <si>
    <t>TU PARTES MOLES - EXERESE</t>
  </si>
  <si>
    <t>EXERESE E SUTURA DE HEMANGIOMA, LINFANGIOMA OU NEVUS (POR GRUPO DE ATE 5 LESOES)</t>
  </si>
  <si>
    <t>EXERESE DE TUMOR MALIGNO DE PELE</t>
  </si>
  <si>
    <t>CANTOPLASTIA UNGUEAL</t>
  </si>
  <si>
    <t>EXERESE DE TUMOR E ROTACAO DE RETALHO MUSCULO-CUTANEO</t>
  </si>
  <si>
    <t>PLASTICA EM Z OU W</t>
  </si>
  <si>
    <t>EXCISAO EM CUNHA</t>
  </si>
  <si>
    <t>BIOPSIA DE PELE, TUMORES SUPERFICIAIS, TECIDO CELULAR SUBCUTANEO, LINFONODO SUPERFICIAL, ETC</t>
  </si>
  <si>
    <t>QTD</t>
  </si>
  <si>
    <t>CÓDIGO 
PACOTE</t>
  </si>
  <si>
    <t>TABELA</t>
  </si>
  <si>
    <t>TOTAL 
MAT</t>
  </si>
  <si>
    <t>TOTAL
MED</t>
  </si>
  <si>
    <t>TOTAL
HOS</t>
  </si>
  <si>
    <t>TOTAL
PACOTE</t>
  </si>
  <si>
    <t>NECESSITA 
DE AUTORIZAÇÃO
INTERCÂMBIO</t>
  </si>
  <si>
    <t>NÃO</t>
  </si>
  <si>
    <t>SIM</t>
  </si>
  <si>
    <t>HEMODIALISE CRONICA (POR SESSAO)</t>
  </si>
  <si>
    <t>HEMODEPURAÇÃO DE CASOS AGUDOS (SESSÃO HEMODIÁLISE, HEMOFILTRAÇÃO, HEMODIAFILTRAÇÃO ISOLADA, PLASMAFERESE OU HEMOPERFUSÃO) - ATÉ 4 HORAS OU FRAÇÃO</t>
  </si>
  <si>
    <t>UROLOGIA - site: 01/09/2014</t>
  </si>
  <si>
    <t>4.13.01.28-5</t>
  </si>
  <si>
    <t>PENISCOPIA (INCLUI BOLSA ESCROTAL)</t>
  </si>
  <si>
    <t>em uso</t>
  </si>
  <si>
    <t>CITOSCOPIA E/OU URETROSCOPIA</t>
  </si>
  <si>
    <t>4.02.01.06-6</t>
  </si>
  <si>
    <t>ELETROCOAGULACAO DE LESOES CUTANEAS</t>
  </si>
  <si>
    <t>ELETROCOAGULACAO DE LESOES CUTANEAS
PENISCOPIA (INCLUI BOLSA ESCROTAL)</t>
  </si>
  <si>
    <t>ELETROCOAGULACAO DE LESOES CUTANEAS
BIOPSIA PENIANA</t>
  </si>
  <si>
    <t>4.13.01.28-5
3.12.0603-4</t>
  </si>
  <si>
    <t>PENISCOPIA (INCLUI BOLSA ESCROTAL)
BIOPSIA PENIANA</t>
  </si>
  <si>
    <t>ELETROCOAGULACAO DE LESOES CUTANEAS
PENISCOPIA (INCLUI BOLSA ESCROTAL)
BIOPSIA PENIANA</t>
  </si>
  <si>
    <t>3.12.06.22-0</t>
  </si>
  <si>
    <t>POSTECTOMIA</t>
  </si>
  <si>
    <t>DELAMINACAO CORNEANA COM FOTOABLACAO ESTROMAL - LASIK</t>
  </si>
  <si>
    <t>PH-METRIA ESOFAGICA COMPUTADORIZADA COM DOIS CANAIS</t>
  </si>
  <si>
    <t>PH-METRIA ESOFAGICA COMPUTADORIZADA COM UM CANAL</t>
  </si>
  <si>
    <t>PH-METRIA ESOFAGICA COMPUTADORIZADA COM TRES CANAIS</t>
  </si>
  <si>
    <t>NEFROLITOTRIPSIA EXTRACORPOREA - ACOMPANHAMENTO 1ª SESSAO</t>
  </si>
  <si>
    <t>NEFROLITOTRIPSIA EXTRACORPOREA - ACOMPANHAMENTO REAPLICACOES</t>
  </si>
  <si>
    <t>URETEROLITOTRIPSIA EXTRACORPOREA - ACOMPANHAMENTO 1ª SESSAO</t>
  </si>
  <si>
    <t>URETEROLITOTRIPSIA EXTRACORPOREA - ACOMPANHAMENTO REAPLICACOES</t>
  </si>
  <si>
    <t>ELETROFISIOLOGIA - site: 01/09/2014</t>
  </si>
  <si>
    <t xml:space="preserve">76016340 CATETER DIAGNOSTICO QUADRIPOLAR / (UND) </t>
  </si>
  <si>
    <t xml:space="preserve">76016358 INTRODUTOR 6F-7F-8F-9F / (UND) </t>
  </si>
  <si>
    <t xml:space="preserve">76016366 CONECTOR P/ CATETER QUADRIPOLAR / (UND) </t>
  </si>
  <si>
    <t xml:space="preserve">76016374 CATETER DIAGNOSTICO DECAPOLAR / (UND) </t>
  </si>
  <si>
    <t xml:space="preserve">76016340 CATETER DIAGNOSTICO QUADRIPOLAR / (UND)      </t>
  </si>
  <si>
    <t>76016374 CATETER DIAGNOSTICO DECAPOLAR / (UND)</t>
  </si>
  <si>
    <t>76016358 INTRODUTOR 6F-7F-8F-9F / (UND)</t>
  </si>
  <si>
    <t>76016412 CATETER ABLAÇÃO TERAPÊUTICO IRRIGADO / (UND)</t>
  </si>
  <si>
    <t>76016390 CONECTOR P/ CATETER TERAPÊUTICO / (UND)</t>
  </si>
  <si>
    <t>75056615 AGULHA TRANSEPTAL / (UND)</t>
  </si>
  <si>
    <t>74563840 BAINHA TRANSEPTAL / (UND)</t>
  </si>
  <si>
    <t>76016366 CONECTOR P/ CATETER QUADRIPOLAR / (UND)</t>
  </si>
  <si>
    <t xml:space="preserve">76016404 CATETER DIAGNOSTICO DUODECAPOLAR / (UND)      </t>
  </si>
  <si>
    <t xml:space="preserve">76016340 CATETER DIAGNOSTICO QUADRIPOLAR / (UND)     </t>
  </si>
  <si>
    <t xml:space="preserve">74107739 KIT DE ELETRODOS NAVX /  (UND)      </t>
  </si>
  <si>
    <t>CATETERISMO CARDIACO E E/OU D COM CINEANGIOCORONARIOGRAFIA E VENTRICULOGRAFIA</t>
  </si>
  <si>
    <t>CATETERISMO CARDÍACO E E/OU D COM CINEANGIOCORONARIOGRAFIA, VENTRICULOGRAFIA E ESTUDO ANGIOGRÁFICO DA AORTA E/OU RAMOS TÓRACO-ABDOMINAIS E/OU MEMBROS</t>
  </si>
  <si>
    <t>70701911 ROTOR / SCI-TECH (UND)</t>
  </si>
  <si>
    <t>IMPLANTE DE STENT CORONARIO COM OU SEM ANGIOPLASTIA POR BALAO CONCOMITANTE (1 VASO)</t>
  </si>
  <si>
    <t>ANGIOPLASTIA TRANSLUMINAL PERCUTANEA DE MULTIPLOS VASOS OU DE BIFURCACAO COM IMPLANTE DE STENT</t>
  </si>
  <si>
    <t>BRONCOSCOPIA COM BIOPSIA TRANSBRONQUICA</t>
  </si>
  <si>
    <t>BRONCOSCOPIA COM OU SEM ASPIRADO OU LAVADO BRONQUICO BILATERAL</t>
  </si>
  <si>
    <t>COLONOSCOPIA</t>
  </si>
  <si>
    <t>ENDOSCOPIA DIGESTIVA ALTA</t>
  </si>
  <si>
    <t>ENTEROSCOPIA</t>
  </si>
  <si>
    <t>RETOSSIGMOIDOSCOPIA RIGIDA COM OU SEM BIOPSIA</t>
  </si>
  <si>
    <t>RETOSSIGMOIDOSCOPIA FLEXIVEL</t>
  </si>
  <si>
    <t>RETOSSIGMOIDOSCOPIA RIGIDA COM BIOPSIA E/OU CITOLOGIA</t>
  </si>
  <si>
    <t>RETOSSIGMOIDOSCOPIA FLEXIVEL COM BIOPSIA E/OU CITOLOGIA</t>
  </si>
  <si>
    <t>VIDEO-ENDOSCOPIA DO ESFINCTER VELO-PALATINO COM OTICA FLEXIVEL</t>
  </si>
  <si>
    <t>VIDEO-ENDOSCOPIA DO ESFINCTER VELO-PALATINO COM OTICA RIGIDA</t>
  </si>
  <si>
    <t>VIDEO-ENDOSCOPIA NASO-SINUSAL COM OTICA FLEXIVEL</t>
  </si>
  <si>
    <t>VIDEO-ENDOSCOPIA NASO-SINUSAL COM OTICA RIGIDA</t>
  </si>
  <si>
    <t>VIDEO-LARINGO-ESTROBOSCOPIA COM ENDOSCOPIO FLEXIVEL</t>
  </si>
  <si>
    <t>VIDEO-LARINGO-ESTROBOSCOPIA COM ENDOSCOPIO RIGIDO</t>
  </si>
  <si>
    <t>VIDEO-FARINGO-LARINGOSCOPIA COM ENDOSCOPIO RIGIDO</t>
  </si>
  <si>
    <t>LARINGOSCOPIA/TRAQUEOSCOPIA PARA DIAGNOSTICO E BIOPSIA (TUBO RIGIDO)</t>
  </si>
  <si>
    <t>NASOFIBROLARINGOSCOPIA PARA DIGNOSTICO E/OU BIOPSIA</t>
  </si>
  <si>
    <t xml:space="preserve">Indisponível </t>
  </si>
  <si>
    <t>CÓDIGO</t>
  </si>
  <si>
    <t xml:space="preserve">VALOR </t>
  </si>
  <si>
    <t>PACOTE SENEC - 01/09/2014</t>
  </si>
  <si>
    <t>74107810 CATETER DIAGNOSTICO CIRCUNFERENCIAL / (UND)</t>
  </si>
  <si>
    <t>COLONOSCOPIA COM BIOPSIA E/OU CITOLOGIA</t>
  </si>
  <si>
    <t>ENDOSCOPIA DIGESTIVA ALTA COM BIOPSIA E/OU CITOLOGIA</t>
  </si>
  <si>
    <t>VIDEO-FARINGO-LARINGOSCOPIA COM ENDOSCOPIO FLEXIVEL</t>
  </si>
  <si>
    <t>PACOTE DESPESAS (UND) - 40102084</t>
  </si>
  <si>
    <t>PACOTE DESPESAS (UND) - 40102092</t>
  </si>
  <si>
    <t>PACOTE DESPESAS (UND) - 40102106</t>
  </si>
  <si>
    <t>PACOTE DESPESAS (UND) - 30911087</t>
  </si>
  <si>
    <t>PACOTE DESPESAS (UND) - 30911052</t>
  </si>
  <si>
    <t>PACOTE DESPESAS (UND) - 30912105</t>
  </si>
  <si>
    <t>PACOTE DESPESAS (UND) - 30912032</t>
  </si>
  <si>
    <t>PACOTE DESPESAS (UND) - 40201066</t>
  </si>
  <si>
    <t>PACOTE DESPESAS (UND) - 41301285</t>
  </si>
  <si>
    <t>PACOTE DESPESAS (UND) - 31206050</t>
  </si>
  <si>
    <t>PACOTE DESPESAS (UND) - 31206050/41301285</t>
  </si>
  <si>
    <t>PACOTE DESPESAS (UND) - 31206050/31206034</t>
  </si>
  <si>
    <t>PACOTE DESPESAS (UND) - 41301285/31206034</t>
  </si>
  <si>
    <t>PACOTE DESPESAS (UND) - 31206050/41301285/31206034</t>
  </si>
  <si>
    <t>PACOTE DESPESAS (UND) - 31206220</t>
  </si>
  <si>
    <t>79958958 INTRODUTOR DE PUNCAO CORONARIO (PACOTE) (UND)</t>
  </si>
  <si>
    <t>79958923 FIO GUIA 0,035 CORONARIO (PACOTE) (UND)</t>
  </si>
  <si>
    <t>70121095 CATETER GUIA DIAGNOSTICO CORONARIO (PACOTE) (UND)</t>
  </si>
  <si>
    <t>75231441 MANIFOLD CORONARIO (PACOTE) (UND)</t>
  </si>
  <si>
    <t>74983113 CATETER PIGTAIL CORONARIO (PACOTE) (UND)</t>
  </si>
  <si>
    <t>79958800 CATETER GUIA TERAP. CORONARIO (PACOTE) (UND)</t>
  </si>
  <si>
    <t>75315831 INSUFLADOR DE BALAO CORONARIO (PACOTE) (UND)</t>
  </si>
  <si>
    <t xml:space="preserve">79958893 CORDA GUIA 0,014 CORONARIO (PACOTE) (UND) </t>
  </si>
  <si>
    <t>74150251 CATETER BALAO CORONARIO (PACOTE) (UND)</t>
  </si>
  <si>
    <t>PACOTE DESPESAS (UND) - 30911079</t>
  </si>
  <si>
    <t>76016382 CONECTOR P/ CATETER DIAGNOSTICO DECAPOLAR (UND)</t>
  </si>
  <si>
    <t>CAUTERIZACAO QUIMICA, OU ELETROCAUTERIZACAO, OU CRIOCAUTERIZACAO DE LESOES DA VULVA (POR GRUPO DE ATE 5 LESOES)</t>
  </si>
  <si>
    <t>CAUTERIZAÇÃO QUIMICA, OU ELETROCAUTERIZACAO, OU CRIOCAUTERIZACAO DE LESOES DA VAGINA (POR GRUPO DE ATE 5 LESOES)</t>
  </si>
  <si>
    <t>TRAQUELECTOMIA  AMPUTACAO, CONIZACAO  (COM OU SEM CIRURGIA DE ALTA FREQUÊNCIA / CAF)</t>
  </si>
  <si>
    <t>3.12.06.05-0</t>
  </si>
  <si>
    <t>3.12.06.05-0
4.13.01.28-5</t>
  </si>
  <si>
    <t>3.12.06.05-0
3.12.0603-4</t>
  </si>
  <si>
    <t>3.12.06.05-0
4.13.01.28-5
3.12.0603-4</t>
  </si>
  <si>
    <t>70201757 CONECTOR Y CORONARIO (PACOTE) (UND)</t>
  </si>
  <si>
    <t>ALTERAÇÕES:</t>
  </si>
  <si>
    <t>1º OS PACOTES EM AZUL SERÃO EXCLUÍDOS, DEVIDO EXISTIR MAIS DE UM AMB PRINCIPAL VINCULADO AO PACOTE</t>
  </si>
  <si>
    <t>3º NA ESPECIALIDADE ELETROFISIOLOGIA SERÁ CRIADO PACOTE SOMENTE PARA O PROCEDIMENTO 3.09.11.11-7 ESTUDO ELETROFISIOLOGICO DO SISTEMA DE CONDUCAO COM OU SEM ACAO FARMACOLOGICA, DEVIDO A DESPESA DOS OUTROS PROCEDIMENTOS SEREM A MESMAS, OU SEJA, NÃO EXISTIRÁ PACOTE PARA OS PROCEDIMENTOS 3.09.11-15-0, 3.09.12.01-6 e 3.09.12.16-4</t>
  </si>
  <si>
    <r>
      <t xml:space="preserve">ROL DE PROCEDIMENTOS </t>
    </r>
    <r>
      <rPr>
        <sz val="10"/>
        <rFont val="Arial"/>
        <family val="2"/>
      </rPr>
      <t>(Excluso do valor do pacote)</t>
    </r>
  </si>
  <si>
    <t xml:space="preserve">Código </t>
  </si>
  <si>
    <t>Descrição</t>
  </si>
  <si>
    <t>Qtde</t>
  </si>
  <si>
    <t>Lanç.
Código</t>
  </si>
  <si>
    <t xml:space="preserve">Descrição </t>
  </si>
  <si>
    <t>Via</t>
  </si>
  <si>
    <t>Sim</t>
  </si>
  <si>
    <t>MAT</t>
  </si>
  <si>
    <t>MED</t>
  </si>
  <si>
    <t>HOS</t>
  </si>
  <si>
    <t>PACOTE</t>
  </si>
  <si>
    <t>TOTAL</t>
  </si>
  <si>
    <t>AGRUPOS DE DESPESAS PACOTE</t>
  </si>
  <si>
    <r>
      <t xml:space="preserve">PACOTE </t>
    </r>
    <r>
      <rPr>
        <sz val="10"/>
        <rFont val="Arial"/>
        <family val="2"/>
      </rPr>
      <t>(Incluso despesas simples) - Individual por código ROL (AMB)</t>
    </r>
  </si>
  <si>
    <t>INICIAL</t>
  </si>
  <si>
    <t>APARELHO DIGESTIVO - Atualização site: 20/06/2016</t>
  </si>
  <si>
    <t>PACOTE DESPESAS (UND) - 30911117</t>
  </si>
  <si>
    <t>PACOTE DESPESAS (UND) - 30911150</t>
  </si>
  <si>
    <t>PACOTE DESPESAS (UND) - 30912016</t>
  </si>
  <si>
    <t>ESTUDO ELETROFISIOLOGICO DO SISTEMA DE CONDUCAO COM OU SEM ACAO FARMACOLOGICA</t>
  </si>
  <si>
    <t>ABLACAO DE CIRCUITO ARRITMOGENICO POR CATETER DE RADIOFREQUENCIA</t>
  </si>
  <si>
    <t>MAPEAMENTO DE FEIXES ANOMALOS E FOCOS ECTOPICOS POR ELETROFISIOLOGIA INTRACAVITA</t>
  </si>
  <si>
    <t>30911117
30911150</t>
  </si>
  <si>
    <t>30911117
30911150
30912016</t>
  </si>
  <si>
    <t>30911117
30911150
30912016
30912164</t>
  </si>
  <si>
    <t>PUNCAO TRANSEPTAL COM INTRODUCAO DE CATETER MULTIPOLAR NAS CAMARAS ESQUERDAS E/OU VEIAS PULMONARES</t>
  </si>
  <si>
    <t xml:space="preserve">PACOTE DESPESAS (UND) - 30912164 </t>
  </si>
  <si>
    <t xml:space="preserve">1
</t>
  </si>
  <si>
    <r>
      <t xml:space="preserve">Unimed Goiânia Cooperativa de Trabalho Médico
</t>
    </r>
    <r>
      <rPr>
        <b/>
        <sz val="12"/>
        <color indexed="17"/>
        <rFont val="Calibri"/>
        <family val="2"/>
      </rPr>
      <t>Terminologia de Própria de Pacotes - Tabela 98</t>
    </r>
  </si>
  <si>
    <r>
      <t xml:space="preserve">Pacote 1 : </t>
    </r>
    <r>
      <rPr>
        <sz val="12"/>
        <rFont val="Calibri"/>
        <family val="2"/>
      </rPr>
      <t>Indicação - Síncope, Taquicardias a esclarecer, Estratificação de MS e para MP.</t>
    </r>
  </si>
  <si>
    <r>
      <rPr>
        <b/>
        <sz val="12"/>
        <rFont val="Calibri"/>
        <family val="2"/>
      </rPr>
      <t>Pacote 2:</t>
    </r>
    <r>
      <rPr>
        <sz val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(GERAL)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 Indicação - Taquicardia para Reentrada Nodal, Arritmias Medidas por Via anômala direitas, Sind. WPW á direita, Taquic. Atrial Direitas de Crista,  Ablação Nodo AV.</t>
    </r>
  </si>
  <si>
    <r>
      <rPr>
        <b/>
        <sz val="12"/>
        <rFont val="Calibri"/>
        <family val="2"/>
      </rPr>
      <t>Pacote 3</t>
    </r>
    <r>
      <rPr>
        <sz val="12"/>
        <rFont val="Calibri"/>
        <family val="2"/>
      </rPr>
      <t>:</t>
    </r>
    <r>
      <rPr>
        <b/>
        <sz val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(COM PUNÇÃO TRANSEPTAL)</t>
    </r>
    <r>
      <rPr>
        <sz val="12"/>
        <rFont val="Calibri"/>
        <family val="2"/>
      </rPr>
      <t xml:space="preserve"> Indicação: Sindr. WPW, Via Anômala esquerdas, arritmias localizadas no átrio esquerdo.</t>
    </r>
  </si>
  <si>
    <r>
      <rPr>
        <b/>
        <sz val="12"/>
        <rFont val="Calibri"/>
        <family val="2"/>
      </rPr>
      <t>Pacote 4</t>
    </r>
    <r>
      <rPr>
        <sz val="12"/>
        <rFont val="Calibri"/>
        <family val="2"/>
      </rPr>
      <t xml:space="preserve">: </t>
    </r>
    <r>
      <rPr>
        <b/>
        <sz val="12"/>
        <color indexed="10"/>
        <rFont val="Calibri"/>
        <family val="2"/>
      </rPr>
      <t>(FLUTTER)</t>
    </r>
    <r>
      <rPr>
        <sz val="12"/>
        <rFont val="Calibri"/>
        <family val="2"/>
      </rPr>
      <t xml:space="preserve"> Indicação - Flutter Atrial Tipico e Atipico.</t>
    </r>
  </si>
  <si>
    <r>
      <t xml:space="preserve">Pacote 5: </t>
    </r>
    <r>
      <rPr>
        <b/>
        <sz val="12"/>
        <color indexed="10"/>
        <rFont val="Calibri"/>
        <family val="2"/>
      </rPr>
      <t>(EEF + ABLAÇÃO TV)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Indicação: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Taquicardia Ventricular Idiopatica de VD, TV com ou sem cardiopatia estrutural. </t>
    </r>
  </si>
  <si>
    <r>
      <t xml:space="preserve">Pacote 6: </t>
    </r>
    <r>
      <rPr>
        <b/>
        <sz val="12"/>
        <color indexed="10"/>
        <rFont val="Calibri"/>
        <family val="2"/>
      </rPr>
      <t>(EEF + ABLAÇÃO FA + ELETROANATÔMICO)</t>
    </r>
    <r>
      <rPr>
        <sz val="12"/>
        <rFont val="Calibri"/>
        <family val="2"/>
      </rPr>
      <t xml:space="preserve"> Indicação: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Fibrilação Atrial com isolamento das veias pulmonares </t>
    </r>
  </si>
  <si>
    <t>TOTAL 
PACOTE DESP.</t>
  </si>
  <si>
    <t>76016412 CATETER ABLAÇÃO TERAPÊUTICO IRRIGADO / (UND) *</t>
  </si>
  <si>
    <t>*Ablação de circuito</t>
  </si>
  <si>
    <t>*Ablação de flutter</t>
  </si>
  <si>
    <t>*Ablação TV</t>
  </si>
  <si>
    <t>75161990 EQUIPO P/ CATETER IRRIGADO / (UND)                        *</t>
  </si>
  <si>
    <t>76016412 CATETER ABLAÇÃO TERAPÊUTICO IRRIGADO / (UND)  *</t>
  </si>
  <si>
    <t>*Ablação FA</t>
  </si>
  <si>
    <t>76016404 CATETER DIAGNOSTICO DUODECAPOLAR / (UND)       *</t>
  </si>
  <si>
    <t>CATETERISMO CARDÍACO D E/OU E COM ESTUDO CINEANGIOGRÁFICO E DE REVASCULARIZAÇÃO CIRÚRGICA DO MIOCÁRDIO</t>
  </si>
  <si>
    <t xml:space="preserve">
1.
2.
3.
</t>
  </si>
  <si>
    <t>Linha</t>
  </si>
  <si>
    <t>HEMODINÂMICA - site: 20/03/2015</t>
  </si>
  <si>
    <t>COMPOSIÇÃO OPME</t>
  </si>
  <si>
    <t>CÓDIGO/DESCRIÇÃO</t>
  </si>
  <si>
    <t>VALOR 
UNITÁRIO</t>
  </si>
  <si>
    <t>VALOR 
TOTAL</t>
  </si>
  <si>
    <t>3.09.11.07-9</t>
  </si>
  <si>
    <t>3.09.11.08-7</t>
  </si>
  <si>
    <t>3.09.11.05-2</t>
  </si>
  <si>
    <t xml:space="preserve">
CATETERISMO CARDÍACO D E/OU E COM ESTUDO CINEANGIOGRÁFICO E DE REVASCULARIZAÇÃO CIRÚRGICA DO MIOCÁRDIO
</t>
  </si>
  <si>
    <t>3.09.12.10-5</t>
  </si>
  <si>
    <t>3.09.12.03-2</t>
  </si>
  <si>
    <t xml:space="preserve">3.09.11.07-9
3.09.12.04-0
</t>
  </si>
  <si>
    <t>CATETERISMO CARDIACO E E/OU D COM CINEANGIOCORONARIOGRAFIA E VENTRICULOGRAFIAHEMODINÂNICA
ANGIOPLASTIA TRANSLUMINAL PERCUTANEA POR BALAO (1 VASO)</t>
  </si>
  <si>
    <t>1
1</t>
  </si>
  <si>
    <t>PACOTE DESPESAS (UND) - 30911079/30912040</t>
  </si>
  <si>
    <t>3.09.11.07-9
3.09.12.10-5</t>
  </si>
  <si>
    <t>CATETERISMO CARDIACO E E/OU D COM CINEANGIOCORONARIOGRAFIA E VENTRICULOGRAFIAHEMODINÂNICA
IMPLANTE DE STENT CORONARIO COM OU SEM ANGIOPLASTIA POR BALAO CONCOMITANTE (1 VASO)</t>
  </si>
  <si>
    <t>PACOTE DESPESAS (UND) - 30911079/30912105</t>
  </si>
  <si>
    <t>3.09.11.07-9
3.09.12.03-2</t>
  </si>
  <si>
    <t>CATETERISMO CARDIACO E E/OU D COM CINEANGIOCORONARIOGRAFIA E VENTRICULOGRAFIAHEMODINÂNICA
ANGIOPLASTIA TRANSLUMINAL PERCUTANEA DE MULTIPLOS VASOS OU DE BIFURCACAO COM IMPLANTE DE STENT</t>
  </si>
  <si>
    <t>PACOTE DESPESAS (UND) - 30911079/30912032</t>
  </si>
  <si>
    <t>TOTAL
OPME</t>
  </si>
  <si>
    <t>DESPESAS (MAT/MED/HOS)</t>
  </si>
  <si>
    <t>%</t>
  </si>
  <si>
    <r>
      <rPr>
        <b/>
        <sz val="11"/>
        <rFont val="Arial"/>
        <family val="2"/>
      </rPr>
      <t>PACOTE - NOVO MODELO
Orientações:</t>
    </r>
    <r>
      <rPr>
        <sz val="11"/>
        <rFont val="Arial"/>
        <family val="2"/>
      </rPr>
      <t xml:space="preserve">
Cada código de pacote tem correspondência com um único código do Rol (AMB), um para um.
Os pacotes passam a exigir autorização prévia, igual ao serviço principal (Rol de Procedimentos), OPME, etc... 
Multiplicidade: do mesmo código de procedimento ou de diferentes códigos de procedimentos, independente de cada um ter o seu próprio código de pacote - a remuneração será UM PACOTE por um ou mais códigos de procedimentos, ou seja, será pago 100% do pacote de maior valor. Portanto, já efetuar a solicitação/autorização deste pacote junto aos procedimentos. Havendo solicitação de mais de um código de pacote em procedimentos múltiplos, mesmo que autorizados, estes serão glosados em conta.   
Em serviços de consultório, o serviço principal e as despesas devem ter o pagto direcionado para o código do médico cooperado que realizou o serviço. Em ambiente de clínicas/hospitais, o serviço principal poderá estar direcionado ao médico cooperado e o código do pacote para outro executante. </t>
    </r>
  </si>
  <si>
    <r>
      <rPr>
        <b/>
        <sz val="11"/>
        <rFont val="Arial"/>
        <family val="2"/>
      </rPr>
      <t>SOLICITAÇÃO/AUTORIZAÇÃO NO HILUM e FATURAMENTO DE GUIAS:
1. Da solicitação e autorização:</t>
    </r>
    <r>
      <rPr>
        <sz val="11"/>
        <rFont val="Arial"/>
        <family val="2"/>
      </rPr>
      <t xml:space="preserve">
Ao SOLICITAÇÃO DO SERVIÇO PRINCIPAL na ferramenta hilum, o médico ou a secretária/atendente, deverão incluir o(s) código(s) AMBs e o código do pacote, correspondente. E preciso seguir juntos, o serviço principal e o pacote (complemento), caso contrário, o pacote sem autorização será glosado.  
No hilum será usado o mesmo código de executante para o serviço principal e pacote (pessoa física ou jurídica / observar cadastro para execução do serviço principal) - o direcionamento do pagamento será feito no faturamento da guia.
</t>
    </r>
    <r>
      <rPr>
        <b/>
        <sz val="11"/>
        <rFont val="Arial"/>
        <family val="2"/>
      </rPr>
      <t>2. Da execução no hilum:</t>
    </r>
    <r>
      <rPr>
        <sz val="11"/>
        <rFont val="Arial"/>
        <family val="2"/>
      </rPr>
      <t xml:space="preserve">
A EXECUÇÃO NO HILUM será apenas para o serviço principal (Rol de Procedimentos).
</t>
    </r>
    <r>
      <rPr>
        <b/>
        <sz val="11"/>
        <rFont val="Arial"/>
        <family val="2"/>
      </rPr>
      <t>3. Do Faturamento:</t>
    </r>
    <r>
      <rPr>
        <sz val="11"/>
        <rFont val="Arial"/>
        <family val="2"/>
      </rPr>
      <t xml:space="preserve">
A apresentação seguirá a mesma rotina. Procedimentos do Rol na Guia de SADT e as Despesas na Guia de Outras Despesas.  
O direcionamento do pagamento será realizado no faturamento das guias - utilizando do mesmo número de autorização, deverá indicar quem receberá pelo serviço principal e quem receberá pelo pacote. </t>
    </r>
  </si>
  <si>
    <t>MULTIPLI
CIDADE</t>
  </si>
  <si>
    <t>São excludente entre si.</t>
  </si>
  <si>
    <r>
      <rPr>
        <b/>
        <sz val="11"/>
        <color indexed="9"/>
        <rFont val="Arial"/>
        <family val="2"/>
      </rPr>
      <t>f</t>
    </r>
    <r>
      <rPr>
        <sz val="11"/>
        <rFont val="Arial"/>
        <family val="2"/>
      </rPr>
      <t xml:space="preserve">
1.
2.
3.
4.
5.
</t>
    </r>
  </si>
  <si>
    <r>
      <rPr>
        <b/>
        <sz val="11"/>
        <rFont val="Arial"/>
        <family val="2"/>
      </rPr>
      <t>AUTORIZAÇÃO</t>
    </r>
    <r>
      <rPr>
        <sz val="11"/>
        <rFont val="Arial"/>
        <family val="2"/>
      </rPr>
      <t xml:space="preserve">
Os pacotes passam a exigir autorização prévia, assim, como, os serviços do Rol de Procedimentos e OPME. 
A solicitação de autorização na ferramenta HILUM, o médico ou a secretária/atendente, terão que incluir os códigos, procedimento(s) e pacote(s) para seguir (trafegar) junto para serem autorizados pela Unimed. Informando para ambos o código do executante com cadastro para realizar o procedimento principal.   
A execução no hilum é só de serviços do Rol - todas as despesas devem ser apresentadas em guia/conta no faturamento (na guia de outras despesas - faturamento eletrônico/apresentação da guia) 
Os OPMEs foram exclusos dos pacotes da Unimed Goiânia, portanto, quando utilizados a autorização será específica para cada código. 
Em procedimentos com uso de OPME a guia deve ser encaminhada para autorização no SAC da Unimed Goiânia.  </t>
    </r>
  </si>
  <si>
    <r>
      <rPr>
        <b/>
        <sz val="11"/>
        <rFont val="Arial"/>
        <family val="2"/>
      </rPr>
      <t xml:space="preserve">Orientações para apresentação/pagamento
</t>
    </r>
    <r>
      <rPr>
        <sz val="11"/>
        <rFont val="Arial"/>
        <family val="2"/>
      </rPr>
      <t xml:space="preserve">Cada código de pacote tem correspondência com um único código do Rol (AMB).
O pagamento de pacote em multiplicidade, paga-se 100% do maior e 50% do segundo, quando realizada pela mesma equipe. 
No faturamento da guia, direcionar o pagamento do serviço do Rol e do pacote para os executante corretos.
</t>
    </r>
  </si>
  <si>
    <t>Valor</t>
  </si>
  <si>
    <r>
      <rPr>
        <b/>
        <sz val="12"/>
        <rFont val="Arial"/>
        <family val="2"/>
      </rPr>
      <t xml:space="preserve">Orientações para apresentação/pagamento
 - </t>
    </r>
    <r>
      <rPr>
        <sz val="12"/>
        <rFont val="Arial"/>
        <family val="2"/>
      </rPr>
      <t xml:space="preserve">Cada código de pacote poderá ter correspondência com apenas um código do Rol (AMB).
 - O pagamento dos serviços do Rol, será conforme o procedimento e a quantidade solicitada/autorizada/executada.
 - O pagamento dos códigos de pacote serão pagos na QUANTIDADE UM, desde que o procedimento principal (Rol) esteja autorizado. 
 - O pagamento poderá ser realizado para executantes distintos, se assim for, bastará que a informação dos executantes/prestador seja informado na apresntação da guia/conta.
</t>
    </r>
  </si>
  <si>
    <r>
      <rPr>
        <b/>
        <sz val="12"/>
        <rFont val="Arial"/>
        <family val="2"/>
      </rPr>
      <t>AUTORIZAÇÃO</t>
    </r>
    <r>
      <rPr>
        <sz val="12"/>
        <rFont val="Arial"/>
        <family val="2"/>
      </rPr>
      <t xml:space="preserve">
 - O parâmetro que SINALIZA o pacote terá que ser ativado, para quando usar um serviço AMB em que a susa despesas forem pagos através de pacote. 
- Procedimentos da tabela de baixo custo/risco SOLICITAÇÃO: os pacotes solicitados nos consultórios, em que o/ procedimento/ for/em da tabela de baixo risco, a sinalização do pacote será automática, NÃO necessitando incluir o código do pacote neste momento. FATURAMENTO: prestador/executante incluirá o código do pacote no momento de faturar o serviço principal à Unimed.
- Procedimento da tabela (de risco) - SOLICITAÇÃO: os pacotes solicitados nos consultórios, em que o procedimento contar nesta tabela, será sinalizado do pacote será automáticamente, mas a transação vai parar no SAC da Unimed Goiânia, que incluirá a composição do pacote por agrupamentos - se constar OPME a parte, estes também serão inclusos para transacionar no intercâmbio, para autorização. FATURAMENTO: prestador/executante incluirá o código do pacote no momento de faturar o serviço principal à Unimed.
</t>
    </r>
  </si>
  <si>
    <t xml:space="preserve">NECESSIDADE: Adequar os pacotes a necessidade do sistema Unimed. 
QUANTO: O mais breve, estamos sendo contestados (o sistema não sinaliza os pacotes).
</t>
  </si>
  <si>
    <t>DERMATOLOGIA - Atualização site: 01/09/2014</t>
  </si>
  <si>
    <t>GRUPO</t>
  </si>
  <si>
    <t>PARA QUANTIDADE AMB = 1</t>
  </si>
  <si>
    <t>PARA QUANTIDADE AMB = OU &gt; 2</t>
  </si>
  <si>
    <t xml:space="preserve">QTD
</t>
  </si>
  <si>
    <t>NECESSITA DE AUTORIZAÇÃO
INTERCÂMBIO</t>
  </si>
  <si>
    <t>QTD ATÉ (4X)</t>
  </si>
  <si>
    <t>QTD À PARTIR 
DE (5X)</t>
  </si>
  <si>
    <t>PACOTE DESPESAS 1 (UND) - 20104073</t>
  </si>
  <si>
    <t>(= &gt;) 2</t>
  </si>
  <si>
    <t>PACOTE DESPESAS 2 (UND) - 20104073</t>
  </si>
  <si>
    <t>PACOTE DESPESAS 1 (UND) - 30101107</t>
  </si>
  <si>
    <t>PACOTE DESPESAS 2 (UND) - 30101107</t>
  </si>
  <si>
    <t>PACOTE DESPESAS 1 (UND) - 30101204</t>
  </si>
  <si>
    <t>PACOTE DESPESAS 2 (UND) - 30101204</t>
  </si>
  <si>
    <t>PACOTE DESPESAS 1 (UND) - 30101093</t>
  </si>
  <si>
    <t>PACOTE DESPESAS 2 (UND) - 30101093</t>
  </si>
  <si>
    <t>PACOTE DESPESAS 1 (UND) - 30101247</t>
  </si>
  <si>
    <t>PACOTE DESPESAS 2 (UND) - 30101247</t>
  </si>
  <si>
    <t>PACOTE DESPESAS 1 (UND) - 30101255</t>
  </si>
  <si>
    <t>PACOTE DESPESAS 2 (UND) - 30101255</t>
  </si>
  <si>
    <t>PACOTE DESPESAS 1 (UND) - 30101298</t>
  </si>
  <si>
    <t>PACOTE DESPESAS 2 (UND) - 30101298</t>
  </si>
  <si>
    <t>PACOTE DESPESAS 1 (UND) - 30101484</t>
  </si>
  <si>
    <t>PACOTE DESPESAS 2 (UND) - 30101484</t>
  </si>
  <si>
    <t>PACOTE DESPESAS 1 (UND) - 30101620</t>
  </si>
  <si>
    <t>PACOTE DESPESAS 2 (UND) - 30101620</t>
  </si>
  <si>
    <t>PACOTE DESPESAS 1 (UND) - 30101638</t>
  </si>
  <si>
    <t>PACOTE DESPESAS 2 (UND) - 30101638</t>
  </si>
  <si>
    <t>PACOTE DESPESAS 1 (UND) - 30101646</t>
  </si>
  <si>
    <t>PACOTE DESPESAS 2 (UND) - 30101646</t>
  </si>
  <si>
    <t>PACOTE DESPESAS 1 (UND) - 30101840</t>
  </si>
  <si>
    <t>PACOTE DESPESAS 2 (UND) - 30101840</t>
  </si>
  <si>
    <t>PACOTE DESPESAS 1 (UND) - 30730031</t>
  </si>
  <si>
    <t>PACOTE DESPESAS 2 (UND) - 30730031</t>
  </si>
  <si>
    <t>PACOTE DESPESAS 1 (UND) - 30101077</t>
  </si>
  <si>
    <t>PACOTE DESPESAS 2 (UND) - 30101077</t>
  </si>
  <si>
    <t>PACOTE DESPESAS 1 (UND) - 30101468</t>
  </si>
  <si>
    <t>PACOTE DESPESAS 2 (UND) - 30101468</t>
  </si>
  <si>
    <t>PACOTE DESPESAS 1 (UND) - 30101492</t>
  </si>
  <si>
    <t>PACOTE DESPESAS 2 (UND) - 30101492</t>
  </si>
  <si>
    <t>PACOTE DESPESAS 1 (UND) - 30101590</t>
  </si>
  <si>
    <t>PACOTE DESPESAS 2 (UND) - 30101590</t>
  </si>
  <si>
    <t>PACOTE DESPESAS 1 (UND) - 30101735</t>
  </si>
  <si>
    <t>PACOTE DESPESAS 2 (UND) - 30101735</t>
  </si>
  <si>
    <t>PACOTE DESPESAS 1 (UND) - 30101913</t>
  </si>
  <si>
    <t>PACOTE DESPESAS 2 (UND) - 30101913</t>
  </si>
  <si>
    <t>PACOTE DESPESAS 1 (UND) - 30101921</t>
  </si>
  <si>
    <t>PACOTE DESPESAS 2 (UND) - 30101921</t>
  </si>
  <si>
    <t>PACOTE DESPESAS 1 (UND) - 30210119</t>
  </si>
  <si>
    <t>PACOTE DESPESAS 2 (UND) - 30210119</t>
  </si>
  <si>
    <t>PACOTE DESPESAS 1 (UND) - 30101948</t>
  </si>
  <si>
    <t>PACOTE DESPESAS 2 (UND) - 30101948</t>
  </si>
  <si>
    <t>PACOTE DESPESAS 1 (UND) - 30101476</t>
  </si>
  <si>
    <t>PACOTE DESPESAS 2 (UND) - 30101476</t>
  </si>
  <si>
    <t>PACOTE DESPESAS 1 (UND) - 30101670</t>
  </si>
  <si>
    <t>PACOTE DESPESAS 2 (UND) - 30101670</t>
  </si>
  <si>
    <t>PACOTE DESPESAS 1 (UND) - 30201055</t>
  </si>
  <si>
    <t>PACOTE DESPESAS 2 (UND) - 30201055</t>
  </si>
  <si>
    <t>1 e 1</t>
  </si>
  <si>
    <t>QUANDO REALIZAR</t>
  </si>
  <si>
    <t xml:space="preserve">CÓDIGO DO GRUPO 1, e
CÓDIGO DO GRUPO 1  </t>
  </si>
  <si>
    <t>PACOTE DESPESAS 1 (UND) -  
GRUPO 1 e 1</t>
  </si>
  <si>
    <t>PACOTE DESPESAS 2 (UND) - 
GRUPO 1 e 1</t>
  </si>
  <si>
    <t>1 e 2</t>
  </si>
  <si>
    <t xml:space="preserve">CÓDIGO DO GRUPO 1, e
CÓDIGO DO GRUPO 2 </t>
  </si>
  <si>
    <t>PACOTE DESPESAS 1 (UND) - 
GRUPO 1 e 2</t>
  </si>
  <si>
    <t>PACOTE DESPESAS 2 (UND) - 
GRUPO 1 e 2</t>
  </si>
  <si>
    <t>1 e 3</t>
  </si>
  <si>
    <t xml:space="preserve">CÓDIGO DO GRUPO 1, e
CÓDIGO DO GRUPO 3 </t>
  </si>
  <si>
    <t>PACOTE DESPESAS 1 (UND) -  
GRUPO 1 e 3</t>
  </si>
  <si>
    <t>PACOTE DESPESAS 2 (UND) - 
GRUPO 1 e 3</t>
  </si>
  <si>
    <t>1 e 4</t>
  </si>
  <si>
    <t>CÓDIGO DO GRUPO 1, e
CÓDIGO DO GRUPO 4</t>
  </si>
  <si>
    <t>PACOTE DESPESAS 1 (UND) - 
GRUPO 1 e 4</t>
  </si>
  <si>
    <t>PACOTE DESPESAS 2 (UND) - 
GRUPO 1 e 4</t>
  </si>
  <si>
    <t>2 e 2</t>
  </si>
  <si>
    <t xml:space="preserve">CÓDIGO DO GRUPO 2, e
CÓDIGO DO GRUPO 2  </t>
  </si>
  <si>
    <t>PACOTE DESPESAS 1 (UND) - 
GRUPO 2 e 2</t>
  </si>
  <si>
    <t>PACOTE DESPESAS 2 (UND) - 
GRUPO 2 e 2</t>
  </si>
  <si>
    <t>2 e 3</t>
  </si>
  <si>
    <t xml:space="preserve">CÓDIGO DO GRUPO 2, e
CÓDIGO DO GRUPO 3  </t>
  </si>
  <si>
    <t>PACOTE DESPESAS 1 (UND) - 
GRUPO 2 e 3</t>
  </si>
  <si>
    <t>PACOTE DESPESAS 2 (UND) - 
GRUPO 2 e 3</t>
  </si>
  <si>
    <t>2 e 4</t>
  </si>
  <si>
    <t>CÓDIGO DO GRUPO 2, e
CÓDIGO DO GRUPO 4</t>
  </si>
  <si>
    <t>PACOTE DESPESAS 1 (UND) -
 GRUPO 2 e 4</t>
  </si>
  <si>
    <t>PACOTE DESPESAS 2 (UND) 
GRUPO 2 e 4</t>
  </si>
  <si>
    <t>3 e 3</t>
  </si>
  <si>
    <t xml:space="preserve">CÓDIGO DO GRUPO 3, e
CÓDIGO DO GRUPO 3  </t>
  </si>
  <si>
    <t>PACOTE DESPESAS 1 (UND) - 
GRUPO 3 e 3</t>
  </si>
  <si>
    <t>PACOTE DESPESAS 2 (UND) 
GRUPO 3 e 3</t>
  </si>
  <si>
    <t>3 e 4</t>
  </si>
  <si>
    <t xml:space="preserve">CÓDIGO DO GRUPO 3, e
CÓDIGO DO GRUPO 4  </t>
  </si>
  <si>
    <t>PACOTE DESPESAS 1 (UND) - 
GRUPO 3 e 4</t>
  </si>
  <si>
    <t>4 e 4</t>
  </si>
  <si>
    <t xml:space="preserve">CÓDIGO DO GRUPO 4, e
CÓDIGO DO GRUPO 4  </t>
  </si>
  <si>
    <t>PACOTE DESPESAS 1 (UND) - 
GRUPO 4 e 4</t>
  </si>
  <si>
    <t>PACOTE DESPESAS 2 (UND) - 
GRUPO 4 e 4</t>
  </si>
  <si>
    <t>1
2
3
4</t>
  </si>
  <si>
    <t>CÓDIGO DO GRUPO 1, e
CÓDIGO DO GRUPO 2, e  
CÓDIGO DO GRUPO 3, e 
CÓDIGO DO GRUPO 4</t>
  </si>
  <si>
    <t>PACOTE DESPESAS 1 (UND) -  
GRUPO 1, 2, 3 e 4</t>
  </si>
  <si>
    <t>PACOTE DESPESAS 2 (UND) - 
GRUPO 1, 2, 3 e 4</t>
  </si>
  <si>
    <t>Dif.</t>
  </si>
  <si>
    <t xml:space="preserve">Este grupo de combinações deixará de exisitir: </t>
  </si>
  <si>
    <t>Para</t>
  </si>
  <si>
    <t>1 ou M+ 
Grupo de até 5 lesões</t>
  </si>
  <si>
    <t>1 ou M+ 
Grupo de até 10 lesões</t>
  </si>
  <si>
    <t>1X</t>
  </si>
  <si>
    <t>2X</t>
  </si>
  <si>
    <t>1+2
preço 2</t>
  </si>
  <si>
    <t>1+2
preço misto</t>
  </si>
  <si>
    <t>Qtde 
1AMB</t>
  </si>
  <si>
    <t>Qtde 
2AMB</t>
  </si>
  <si>
    <t>PACOTE - GUIA RÁPIDO</t>
  </si>
  <si>
    <t>CÓDIGO ROL (Principal)</t>
  </si>
  <si>
    <t>CÓDIGO
(Pacote)</t>
  </si>
  <si>
    <t>VALOR
(Pacote)</t>
  </si>
  <si>
    <t>Especialidade: HEMODINÂMICA</t>
  </si>
  <si>
    <t>Especialidade: ELETROFISIOLOGIA</t>
  </si>
  <si>
    <t xml:space="preserve">FILTRO P/REMOCAO LEUCOCITOS / FRESENIUS(UN) (1 unid) </t>
  </si>
  <si>
    <t>FILTRO P/REMOCAO LEUCOCITOS / PALL (UN)   (1 unid)</t>
  </si>
  <si>
    <t>FILTRO P/REMOCAO LEUCOCITOS PLAQ. RAND. AFER. / FRESENIUS (UN)  (1 unid)</t>
  </si>
  <si>
    <t>FILTRO PLAQUETAS (1/5) / PALL (UN)        (1/5 unid)</t>
  </si>
  <si>
    <t>FILTRO PLAQUETAS (1/5) (UN)                   (1/5 unid)</t>
  </si>
  <si>
    <t>FILTRO P/REMOCAO LEUCOCITOS PLAQ. RAND. AFER. / PALL (UN)  (1 unid)</t>
  </si>
  <si>
    <t>TAXA DELEUCOTIZAÇÃO - PLAQUETAS POR ÁFERSE  (1 taxa por concentrado)</t>
  </si>
  <si>
    <t>VALOR 
COBRAR
Interc. Credor</t>
  </si>
  <si>
    <t xml:space="preserve">PACOTE - GUIA RÁPIDO </t>
  </si>
  <si>
    <t>Especialidade: APARELHO DIGESTIVO</t>
  </si>
  <si>
    <t xml:space="preserve">Especialidade: DERMATOLOGIA </t>
  </si>
  <si>
    <t xml:space="preserve">Especialidade: HEMODIÁLISE </t>
  </si>
  <si>
    <t>Especialidade: ENDOSCOPIA</t>
  </si>
  <si>
    <t>30911079
30912040</t>
  </si>
  <si>
    <t>IMPLANTE DE STENT CORONARIO COM OU SEM ANGIOPLASTIA POR BALAO CONCOMITANTE (1 VASO)
CATETERISMO CARDIACO E E/OU D COM CINEANGIOCORONARIOGRAFIA E VENTRICULOGRAFIA</t>
  </si>
  <si>
    <t>30911079
30912105</t>
  </si>
  <si>
    <t>IMPLANTE DE STENT CORONARIO COM OU SEM ANGIOPLASTIA POR BALAO CONCOMITANTE (1 VASO)
IMPLANTE DE STENT CORONARIO COM OU SEM ANGIOPLASTIA POR BALAO CONCOMITANTE (1 VASO)</t>
  </si>
  <si>
    <t>30911079
30912032</t>
  </si>
  <si>
    <t>IMPLANTE DE STENT CORONARIO COM OU SEM ANGIOPLASTIA POR BALAO CONCOMITANTE (1 VASO)
ANGIOPLASTIA TRANSLUMINAL PERCUTANEA DE MULTIPLOS VASOS OU DE BIFURCACAO COM IMPLANTE DE STENT</t>
  </si>
  <si>
    <t>OBSERVAÇÕES:</t>
  </si>
  <si>
    <t xml:space="preserve">Especialidade: GINECOLOGIA </t>
  </si>
  <si>
    <t>Especialidade: LITOTRIPSIA</t>
  </si>
  <si>
    <t>Especialidade: MEDICINA NUCLEAR</t>
  </si>
  <si>
    <t>Especialidade: OFTALMOLOGIA</t>
  </si>
  <si>
    <t>Especialidade: RADIOLOGIA</t>
  </si>
  <si>
    <t>Especialidade: UROLOGIA</t>
  </si>
  <si>
    <t>PET DEDICADO ONCOLOGICO (COM DIRETRIZ DE UTILZIAÇÃO DEFINIDO PELA ANS)</t>
  </si>
  <si>
    <t>FOTOABLAÇÃO DE SUPERFICIE CONVENCIONAL - PRK</t>
  </si>
  <si>
    <t>MAMOTOMIA POR ESTEREOTAXIA (NÃO INCLUI EXAME DE IMAGEM) (COM DIRETRIZ DE UTILIZAÇÃO DEFINIDO PELA ANS)</t>
  </si>
  <si>
    <t>ESTUDO ELETROFISIOLOGICO DO SISTEMA DE CONDUCAO COM OU SEM ACAO FARMACOLOGICA
MAPEAMENTO DE FEIXES ANOMALOS E FOCOS ECTOPICOS POR ELETROFISIOLOGIA INTRACAVITA</t>
  </si>
  <si>
    <r>
      <t xml:space="preserve">ESTUDO ELETROFISIOLOGICO DO SISTEMA DE CONDUCAO COM OU SEM ACAO FARMACOLOGICA
MAPEAMENTO DE FEIXES ANOMALOS E FOCOS ECTOPICOS POR ELETROFISIOLOGIA INTRACAVITA
ABLACAO DE CIRCUITO ARRITMOGENICO POR CATETER DE RADIOFREQUENCIA
</t>
    </r>
    <r>
      <rPr>
        <b/>
        <sz val="11"/>
        <color indexed="10"/>
        <rFont val="Calibri"/>
        <family val="2"/>
      </rPr>
      <t>(GERAL)</t>
    </r>
  </si>
  <si>
    <r>
      <t xml:space="preserve">ESTUDO ELETROFISIOLOGICO DO SISTEMA DE CONDUCAO COM OU SEM ACAO FARMACOLOGICA
MAPEAMENTO DE FEIXES ANOMALOS E FOCOS ECTOPICOS POR ELETROFISIOLOGIA INTRACAVITA
ABLACAO DE CIRCUITO ARRITMOGENICO POR CATETER DE RADIOFREQUENCIA
</t>
    </r>
    <r>
      <rPr>
        <b/>
        <sz val="11"/>
        <color indexed="10"/>
        <rFont val="Calibri"/>
        <family val="2"/>
      </rPr>
      <t>(COM PUNÇÃO TRANSEPTAL)</t>
    </r>
  </si>
  <si>
    <r>
      <t xml:space="preserve">ESTUDO ELETROFISIOLOGICO DO SISTEMA DE CONDUCAO COM OU SEM ACAO FARMACOLOGICA
MAPEAMENTO DE FEIXES ANOMALOS E FOCOS ECTOPICOS POR ELETROFISIOLOGIA INTRACAVITA
ABLACAO DE CIRCUITO ARRITMOGENICO POR CATETER DE RADIOFREQUENCIA
</t>
    </r>
    <r>
      <rPr>
        <b/>
        <sz val="11"/>
        <color indexed="10"/>
        <rFont val="Calibri"/>
        <family val="2"/>
      </rPr>
      <t>(FLUTTER)</t>
    </r>
  </si>
  <si>
    <r>
      <t xml:space="preserve">ESTUDO ELETROFISIOLOGICO DO SISTEMA DE CONDUCAO COM OU SEM ACAO FARMACOLOGICA
MAPEAMENTO DE FEIXES ANOMALOS E FOCOS ECTOPICOS POR ELETROFISIOLOGIA INTRACAVITA
ABLACAO DE CIRCUITO ARRITMOGENICO POR CATETER DE RADIOFREQUENCIA
</t>
    </r>
    <r>
      <rPr>
        <b/>
        <sz val="11"/>
        <color indexed="10"/>
        <rFont val="Calibri"/>
        <family val="2"/>
      </rPr>
      <t>(EEF + ABLAÇÃO TV).</t>
    </r>
  </si>
  <si>
    <r>
      <t xml:space="preserve">ESTUDO ELETROFISIOLOGICO DO SISTEMA DE CONDUCAO COM OU SEM ACAO FARMACOLOGICA
MAPEAMENTO DE FEIXES ANOMALOS E FOCOS ECTOPICOS POR ELETROFISIOLOGIA INTRACAVITA
ABLACAO DE CIRCUITO ARRITMOGENICO POR CATETER DE RADIOFREQUENCIA
</t>
    </r>
    <r>
      <rPr>
        <b/>
        <sz val="11"/>
        <color indexed="10"/>
        <rFont val="Calibri"/>
        <family val="2"/>
      </rPr>
      <t>(EEF + ABLAÇÃO FA + ELETROANATÔMICO ).</t>
    </r>
  </si>
  <si>
    <t>Especialidade: HEMOTERAPIA</t>
  </si>
  <si>
    <t>CÓDIGO (Pacote)</t>
  </si>
  <si>
    <t>CÓDIGO 
(Pacote)</t>
  </si>
  <si>
    <t>PACOTE QUANDO A QTD DO CÓDIGO DO ROL FOR = 1</t>
  </si>
  <si>
    <t>PACOTE QUANDO A QTD DO CÓDIGO DO ROL FOR = OU &gt; 2</t>
  </si>
  <si>
    <r>
      <t xml:space="preserve">Unidade de concentrado hemácias - </t>
    </r>
    <r>
      <rPr>
        <b/>
        <sz val="11"/>
        <rFont val="Calibri"/>
        <family val="2"/>
      </rPr>
      <t>AMBULATORIAL</t>
    </r>
  </si>
  <si>
    <r>
      <t xml:space="preserve">Unidade de concentrado de hemácias lavadas - </t>
    </r>
    <r>
      <rPr>
        <b/>
        <sz val="11"/>
        <rFont val="Calibri"/>
        <family val="2"/>
      </rPr>
      <t>AMBULATORIAL</t>
    </r>
  </si>
  <si>
    <r>
      <t xml:space="preserve">Unidade de concentrado plaquetas (randômicas) - </t>
    </r>
    <r>
      <rPr>
        <b/>
        <sz val="11"/>
        <rFont val="Calibri"/>
        <family val="2"/>
      </rPr>
      <t>AMBULATORIAL</t>
    </r>
  </si>
  <si>
    <r>
      <t xml:space="preserve">Unidade de Crioprecipitado - </t>
    </r>
    <r>
      <rPr>
        <b/>
        <sz val="11"/>
        <rFont val="Calibri"/>
        <family val="2"/>
      </rPr>
      <t>AMBULATORIAL</t>
    </r>
  </si>
  <si>
    <r>
      <t>Unidade de plasma -</t>
    </r>
    <r>
      <rPr>
        <b/>
        <sz val="11"/>
        <rFont val="Calibri"/>
        <family val="2"/>
      </rPr>
      <t xml:space="preserve"> AMBULATORIAL</t>
    </r>
  </si>
  <si>
    <r>
      <t xml:space="preserve">Unidade de sangue total - </t>
    </r>
    <r>
      <rPr>
        <b/>
        <sz val="11"/>
        <rFont val="Calibri"/>
        <family val="2"/>
      </rPr>
      <t>AMBULATORIAL</t>
    </r>
  </si>
  <si>
    <r>
      <t xml:space="preserve">Plaquetas por aferese - </t>
    </r>
    <r>
      <rPr>
        <b/>
        <sz val="11"/>
        <rFont val="Calibri"/>
        <family val="2"/>
      </rPr>
      <t>AMBULATORIAL</t>
    </r>
  </si>
  <si>
    <t>VALOR
PAGTO
Benef. Local</t>
  </si>
  <si>
    <t>VALOR 
PAGTO
Benef. Interc.</t>
  </si>
  <si>
    <t>CALOSIDADE E/OU MAL PERFURANTE  DESBASTAMENTO (POR LESAO)</t>
  </si>
  <si>
    <t>ELETROCOAGULACAO DE LESOES DE PELE E MUCOSAS  COM OU SEM CURETAGEM (POR GRUPO DE ATE 5 LESOES)</t>
  </si>
  <si>
    <t>INFILTRACAO INTRALESIONAL, CICATRICIAL E HEMANGIOMAS  POR SESSAO</t>
  </si>
  <si>
    <t>FACE  BIOPSIA</t>
  </si>
  <si>
    <t>TU PARTES MOLES  EXERESE</t>
  </si>
  <si>
    <t>EXERESE DE TUMOR E ROTACAO DE RETALHO MUSCULOCUTANEO</t>
  </si>
  <si>
    <r>
      <t xml:space="preserve">Unidade de concentrado hemácias - </t>
    </r>
    <r>
      <rPr>
        <b/>
        <sz val="11"/>
        <rFont val="Calibri"/>
        <family val="2"/>
      </rPr>
      <t>HOSPITALAR</t>
    </r>
  </si>
  <si>
    <r>
      <t xml:space="preserve">Unidade de concentrado de hemácias lavadas - </t>
    </r>
    <r>
      <rPr>
        <b/>
        <sz val="11"/>
        <rFont val="Calibri"/>
        <family val="2"/>
      </rPr>
      <t>HOSPITALAR</t>
    </r>
  </si>
  <si>
    <r>
      <t xml:space="preserve">Unidade de concentrado plaquetas (randômicas) - </t>
    </r>
    <r>
      <rPr>
        <b/>
        <sz val="11"/>
        <rFont val="Calibri"/>
        <family val="2"/>
      </rPr>
      <t>HOSPITALAR</t>
    </r>
  </si>
  <si>
    <r>
      <t xml:space="preserve">Unidade de Crioprecipitado - </t>
    </r>
    <r>
      <rPr>
        <b/>
        <sz val="11"/>
        <rFont val="Calibri"/>
        <family val="2"/>
      </rPr>
      <t>HOSPITALAR</t>
    </r>
  </si>
  <si>
    <r>
      <t>Unidade de plasma -</t>
    </r>
    <r>
      <rPr>
        <b/>
        <sz val="11"/>
        <rFont val="Calibri"/>
        <family val="2"/>
      </rPr>
      <t xml:space="preserve"> HOSPITALAR</t>
    </r>
  </si>
  <si>
    <r>
      <t xml:space="preserve">Unidade de sangue total - </t>
    </r>
    <r>
      <rPr>
        <b/>
        <sz val="11"/>
        <rFont val="Calibri"/>
        <family val="2"/>
      </rPr>
      <t>HOSPITALAR</t>
    </r>
  </si>
  <si>
    <r>
      <t xml:space="preserve">Plaquetas por aferese - </t>
    </r>
    <r>
      <rPr>
        <b/>
        <sz val="11"/>
        <rFont val="Calibri"/>
        <family val="2"/>
      </rPr>
      <t>HOSPITALAR</t>
    </r>
  </si>
  <si>
    <t>TAXA DELEUCOTIZAÇÃO - PLAQUETAS (1 taxa p/ cada 5 (cinco) concentrado)</t>
  </si>
  <si>
    <t>TAXA DELEUCOTIZAÇÃO - HEMÁCIAS (1 taxa por concentrado)</t>
  </si>
  <si>
    <t xml:space="preserve"> </t>
  </si>
  <si>
    <r>
      <rPr>
        <b/>
        <sz val="11"/>
        <color indexed="8"/>
        <rFont val="Calibri"/>
        <family val="2"/>
      </rPr>
      <t>HONORÁRIO (por vaso) - O código do honorário deverá ser solicitado conforme o número de vasos.
HONORÁRIO</t>
    </r>
    <r>
      <rPr>
        <sz val="11"/>
        <color indexed="8"/>
        <rFont val="Calibri"/>
        <family val="2"/>
      </rPr>
      <t xml:space="preserve"> - Pagamento para pessoa física, conforme tabela Rol de Procedimentos, exceto anestesia que o pagamento será para Coopanest (Cooperativa de Anestesia).</t>
    </r>
  </si>
  <si>
    <r>
      <rPr>
        <b/>
        <sz val="11"/>
        <color indexed="8"/>
        <rFont val="Calibri"/>
        <family val="2"/>
      </rPr>
      <t>MEDICAMENTOS DE ALTO CUSTO</t>
    </r>
    <r>
      <rPr>
        <sz val="11"/>
        <color indexed="8"/>
        <rFont val="Calibri"/>
        <family val="2"/>
      </rPr>
      <t xml:space="preserve"> (reopro, agastrat e actylise): Não previstos no pacote.
 =&gt; Solicitar autorização para estes medicamentos, enviando justificativa médica para o uso destes medicamentos.
 =&gt; Urgência - deverá ser comunicado no prazo de 48 horas, com justificativa médica do uso, para avaliação da auditoria médica e autorização.</t>
    </r>
  </si>
  <si>
    <r>
      <rPr>
        <b/>
        <sz val="11"/>
        <color indexed="8"/>
        <rFont val="Calibri"/>
        <family val="2"/>
      </rPr>
      <t xml:space="preserve">OPME incluso no pacote </t>
    </r>
    <r>
      <rPr>
        <sz val="11"/>
        <color indexed="8"/>
        <rFont val="Calibri"/>
        <family val="2"/>
      </rPr>
      <t xml:space="preserve">- SIM </t>
    </r>
    <r>
      <rPr>
        <b/>
        <sz val="11"/>
        <color indexed="8"/>
        <rFont val="Calibri"/>
        <family val="2"/>
      </rPr>
      <t xml:space="preserve">
OPME excluso do pacote (STENT)</t>
    </r>
    <r>
      <rPr>
        <sz val="11"/>
        <color indexed="8"/>
        <rFont val="Calibri"/>
        <family val="2"/>
      </rPr>
      <t xml:space="preserve"> - solicitar autorização no sistema autorizador Unimed.</t>
    </r>
    <r>
      <rPr>
        <b/>
        <sz val="11"/>
        <color indexed="8"/>
        <rFont val="Calibri"/>
        <family val="2"/>
      </rPr>
      <t xml:space="preserve">
OPME excedente (01 fio guia e 01 cateter balão)</t>
    </r>
    <r>
      <rPr>
        <sz val="11"/>
        <color indexed="8"/>
        <rFont val="Calibri"/>
        <family val="2"/>
      </rPr>
      <t xml:space="preserve"> - solicitar autorização no sistema autorizador Unimed.</t>
    </r>
  </si>
  <si>
    <t>Para solicitar autorização no Sistema Autorizador Unimed dos procedimentos que possuem pacote:</t>
  </si>
  <si>
    <t xml:space="preserve">A planilha de pacotes está separada por abas. Em cada aba constam as especialidades/serviços que possuem pacotes. Em cada especialidade/serviço constam os códigos do Rol, com seus respectivos códigos de pacotes. Na coluna onde constam os códigos dos pacotes há uma identificação nas cores azul e/ou laranja, conforme abaixo explicado: </t>
  </si>
  <si>
    <t xml:space="preserve">Quando o médico solicitar o código do procedimento pelo sistema autorizador Unimed,  o código do pacote não será visualizado, porém com a autorização do procedimento principal o pacote será automaticamente autorizado, devendo apenas ser faturado em conta junto ao procedimento principal. </t>
  </si>
  <si>
    <t>Beneficiário Unimed Goiânia (quando o código do cartão inicia-se com 064):</t>
  </si>
  <si>
    <t>Os códigos dos pacotes que estiverem destacados com a cor azul na coluna de pacotes,  sinaliza que no momento em que o médico fizer a solicitação do procedimento principal,  esses pacotes serão carregados de forma automática no sistema autorizador Unimed e serão visualizados pelo médico.</t>
  </si>
  <si>
    <t xml:space="preserve">ORIENTAÇÕES PARA SOLICITAÇÃO/AUTORIZAÇÃO </t>
  </si>
  <si>
    <r>
      <t xml:space="preserve">Os códigos dos pacotes que estiverem destacados com a cor laranja na coluna de pacotes, sinaliza que no momento  em que o médico fizer a solicitação do procedimento principal, esses pacotes </t>
    </r>
    <r>
      <rPr>
        <b/>
        <sz val="12"/>
        <rFont val="Calibri"/>
        <family val="2"/>
      </rPr>
      <t>não</t>
    </r>
    <r>
      <rPr>
        <sz val="12"/>
        <rFont val="Calibri"/>
        <family val="2"/>
      </rPr>
      <t xml:space="preserve"> serão carregados de forma automática no sistema autorizador Unimed e </t>
    </r>
    <r>
      <rPr>
        <b/>
        <sz val="12"/>
        <rFont val="Calibri"/>
        <family val="2"/>
      </rPr>
      <t>não</t>
    </r>
    <r>
      <rPr>
        <sz val="12"/>
        <rFont val="Calibri"/>
        <family val="2"/>
      </rPr>
      <t xml:space="preserve"> serão visualizados pelo médico. </t>
    </r>
  </si>
  <si>
    <t>ORIENTAÇÕES PARA EXECUÇÃO</t>
  </si>
  <si>
    <t>Beneficiário intercâmbio - (quando o código do cartão iniciar-se diferente de 064)</t>
  </si>
  <si>
    <t>Qualquer procedimento vinculado a pacote deverá ser executado normalmente no sistema autorizador Unimed, sendo que neste primeiro momento, não haverá necessidade de execução do código do pacote. Para recebimento do pacote, o mesmo deverá ser faturado em conta e eletronicamente, conforme rotina atual.</t>
  </si>
  <si>
    <r>
      <rPr>
        <b/>
        <sz val="11"/>
        <rFont val="Calibri"/>
        <family val="2"/>
      </rPr>
      <t xml:space="preserve">Observações específicas para os pacotes:
Pacote 1: </t>
    </r>
    <r>
      <rPr>
        <sz val="11"/>
        <rFont val="Calibri"/>
        <family val="2"/>
      </rPr>
      <t>Indicação - Síncope, Taquicardias a esclarecer, Estratificação de MS e para MP.</t>
    </r>
    <r>
      <rPr>
        <b/>
        <sz val="11"/>
        <rFont val="Calibri"/>
        <family val="2"/>
      </rPr>
      <t xml:space="preserve">
Pacote 2: </t>
    </r>
    <r>
      <rPr>
        <b/>
        <sz val="11"/>
        <color indexed="10"/>
        <rFont val="Calibri"/>
        <family val="2"/>
      </rPr>
      <t>(GERAL)</t>
    </r>
    <r>
      <rPr>
        <sz val="11"/>
        <rFont val="Calibri"/>
        <family val="2"/>
      </rPr>
      <t xml:space="preserve"> Indicação - Taquicardia para Reentrada Nodal, Arritmias Medidas por Via anômala direitas, Sind. WPW á direita, Taquic. Atrial Direitas de Crista,  Ablação Nodo AV.</t>
    </r>
    <r>
      <rPr>
        <b/>
        <sz val="11"/>
        <rFont val="Calibri"/>
        <family val="2"/>
      </rPr>
      <t xml:space="preserve">
Pacote 3: </t>
    </r>
    <r>
      <rPr>
        <b/>
        <sz val="11"/>
        <color indexed="10"/>
        <rFont val="Calibri"/>
        <family val="2"/>
      </rPr>
      <t>(COM PUNÇÃO TRANSEPTAL)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Indicação: Sindr. WPW, Via Anômala esquerdas, arritmias localizadas no átrio esquerdo.</t>
    </r>
    <r>
      <rPr>
        <b/>
        <sz val="11"/>
        <rFont val="Calibri"/>
        <family val="2"/>
      </rPr>
      <t xml:space="preserve">
Pacote 4: </t>
    </r>
    <r>
      <rPr>
        <b/>
        <sz val="11"/>
        <color indexed="10"/>
        <rFont val="Calibri"/>
        <family val="2"/>
      </rPr>
      <t>(FLUTTER)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Indicação -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Flutter Atrial Tipico e Atipico.</t>
    </r>
    <r>
      <rPr>
        <b/>
        <sz val="11"/>
        <rFont val="Calibri"/>
        <family val="2"/>
      </rPr>
      <t xml:space="preserve">
Pacote 5: </t>
    </r>
    <r>
      <rPr>
        <b/>
        <sz val="11"/>
        <color indexed="10"/>
        <rFont val="Calibri"/>
        <family val="2"/>
      </rPr>
      <t>(EEF + ABLAÇÃO TV)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Indicação: Taquicardia Ventricular Idiopatica de VD, TV com ou sem cardiopatia estrutural. </t>
    </r>
    <r>
      <rPr>
        <b/>
        <sz val="11"/>
        <rFont val="Calibri"/>
        <family val="2"/>
      </rPr>
      <t xml:space="preserve">
Pacote 6: </t>
    </r>
    <r>
      <rPr>
        <b/>
        <sz val="11"/>
        <color indexed="10"/>
        <rFont val="Calibri"/>
        <family val="2"/>
      </rPr>
      <t>(EEF + ABLAÇÃO FA + ELETROANATÔMICO)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Indicação: Fibrilação Atrial com isolamento das veias pulmonares 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</si>
  <si>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r>
      <t xml:space="preserve">Observações específicas para os pacotes:
1) ALTERAÇÕES/EXCLUSÕES
</t>
    </r>
    <r>
      <rPr>
        <sz val="11"/>
        <rFont val="Calibri"/>
        <family val="2"/>
      </rPr>
      <t xml:space="preserve">Os pacotes abaixos, que possuem 2 (dois) ou mais procedimentos distintos, foram inativados e não poderão ser executados e nem faturados.  
• 64001407 PACOTE DESPESAS (UND) - 40201082/40201120 COM VIDEO;
• 64004171 PACOTE DESPESAS (UND) - 40202666/40202038 COM VIDEO;
• 64004260 PACOTE DESPESAS (UND) - 40201082/40202038 COM VIDEO;
• 64001393 PACOTE DESPESAS (UND) - 40201082/40201120 SEM VIDEO;
• 64004221 PACOTE DESPESAS (UND) - 40202666/40202038 SEM VIDEO;
• 64004253 PACOTE DESPESAS (UND) - 40201082/40202038 SEM VIDEO;
• 64004232 PACOTE DESPESAS (UND) - 40201120/40202666 SEM VIDEO;
• 64004015 PACOTE DESPESAS (UND) - 40201210/40201244;
• 64004023 PACOTE DESPESAS (UND) - 40201210/40201228;
• 64004031 PACOTE DESPESAS (UND) - 40201210/40201228/40201244;
</t>
    </r>
    <r>
      <rPr>
        <b/>
        <sz val="11"/>
        <rFont val="Calibri"/>
        <family val="2"/>
      </rPr>
      <t xml:space="preserve">1 a)NOVA REGRA
</t>
    </r>
    <r>
      <rPr>
        <sz val="11"/>
        <rFont val="Calibri"/>
        <family val="2"/>
      </rPr>
      <t xml:space="preserve">Quando forem realizados 2 (dois) procedimentos distintos, o pagamento do pacote será com redutor - sendo 100% (cem por cento) para o pacote do procedimento de maior valor e 50% (cinquenta por cento) para o pacote do procedimento de menor valor.
Exemplo: Quando paciente realizar 40201082 COLONOSCOPIA junto com 40201120 ENDOSCOPIA DIGESTIVA ALTA, será pago 100% para o pacote 64000338 PACOTE DESPESAS (UND) - 40201082 COM VIDEO e 50% para o pacote 64000400 ENDOSCOPIA DIGESTIVA ALTA
</t>
    </r>
    <r>
      <rPr>
        <b/>
        <sz val="11"/>
        <rFont val="Calibri"/>
        <family val="2"/>
      </rPr>
      <t xml:space="preserve">
2) ALTERAÇÕES/EXCLUSÕES
</t>
    </r>
    <r>
      <rPr>
        <sz val="11"/>
        <rFont val="Calibri"/>
        <family val="2"/>
      </rPr>
      <t xml:space="preserve">Os pacotes abaixos, que não possuem taxas de video, foram inativados e não poderão ser executados e nem faturados.
• 64001342 PACOTE DESPESAS (UND) - 40201082 SEM VIDEO;
• 64004200 PACOTE DESPESAS (UND) - 40202666 SEM VIDEO;
• 64001377 PACOTE DESPESAS (UND) - 40201120 SEM VIDEO;
• 64004210 PACOTE DESPESAS (UND) - 40202038 SEM VIDEO;
</t>
    </r>
    <r>
      <rPr>
        <b/>
        <sz val="11"/>
        <rFont val="Calibri"/>
        <family val="2"/>
      </rPr>
      <t xml:space="preserve">2 a) </t>
    </r>
    <r>
      <rPr>
        <sz val="11"/>
        <rFont val="Calibri"/>
        <family val="2"/>
      </rPr>
      <t xml:space="preserve">Quando forem realizados os procedimentos referentes aos pacotes com video, deverão ser executados e faturados os pacotes destes mesmos procedimentos publicados, ou seja, não existirá pacotes sem video. 
</t>
    </r>
  </si>
  <si>
    <r>
      <rPr>
        <b/>
        <sz val="11"/>
        <rFont val="Calibri"/>
        <family val="2"/>
      </rPr>
      <t xml:space="preserve">Observações específicas para os pacotes:
</t>
    </r>
    <r>
      <rPr>
        <sz val="11"/>
        <rFont val="Calibri"/>
        <family val="2"/>
      </rPr>
      <t xml:space="preserve">
1) O ciclo é de até 12 sessões (O código do Rol e o código do pacote será pago a cada sessão realizada).
2) QUANDO REALIZADO EM BENEFICIÁRIO UNIFÁCIL - No pagamento haverá redutor de 10% sobre o valor do </t>
    </r>
    <r>
      <rPr>
        <b/>
        <u val="single"/>
        <sz val="11"/>
        <rFont val="Calibri"/>
        <family val="2"/>
      </rPr>
      <t xml:space="preserve">PACOTE.
</t>
    </r>
    <r>
      <rPr>
        <b/>
        <sz val="11"/>
        <rFont val="Calibri"/>
        <family val="2"/>
      </rPr>
      <t xml:space="preserve">ALTERAÇÃO/EXCLUSÃO
</t>
    </r>
    <r>
      <rPr>
        <sz val="11"/>
        <rFont val="Calibri"/>
        <family val="2"/>
      </rPr>
      <t xml:space="preserve">O pacote abaixo, liberado em caráter especial, foi inativado e não poderá ser executado e faturado.
• 64004040 PACOTE DESPESAS (UND) - 1ª A 12ª  ESPECIAL- 30909031;
</t>
    </r>
    <r>
      <rPr>
        <b/>
        <sz val="11"/>
        <rFont val="Calibri"/>
        <family val="2"/>
      </rPr>
      <t xml:space="preserve">NOVA REGRA
</t>
    </r>
    <r>
      <rPr>
        <sz val="11"/>
        <rFont val="Calibri"/>
        <family val="2"/>
      </rPr>
      <t>Quando for realizado o procedimento 3.09.09.03-1 HEMODIALISE CRONICA (POR SESSÃO), independente da condição clínica do paciente, deverá ser excutado e faturado o pacote 64004066 PACOTE DESPESAS (UND) - ATE 12ª SESSAO -30909031.</t>
    </r>
  </si>
  <si>
    <r>
      <rPr>
        <b/>
        <sz val="11"/>
        <rFont val="Calibri"/>
        <family val="2"/>
      </rPr>
      <t>Observações específicas para os pacotes:</t>
    </r>
    <r>
      <rPr>
        <sz val="11"/>
        <rFont val="Calibri"/>
        <family val="2"/>
      </rPr>
      <t xml:space="preserve">
Taxa de deleucotização não necessita de solicitação/autorização específica (uma vez que o hemoderivado em paciente internado não necessita de autorização prévia).
Filtro para remoção de leucócitos e a Taxa de deleucotização não serão pagos concomitantes 
Faturar:
 =&gt; O pacote e a taxa de deleucotização  devem ser apresentadas na Guia de SP/SADT (por não ter um serviço AMB principal)
 =&gt; Complementos (filtros, materiais e medicamentos)  apresentar na Guia de Outras Despesas
 =&gt; Deverá constar na guia SP/SADT o número da autorização da internação (já que não há exigência de autorização específica para o hemoderivado (sangue)
 =&gt; O Banco de Sangue após faturar as guias, deverá retorná-las ao hospital, para que este as entregue junto a conta hospitalar (enviar conta fechada)</t>
    </r>
  </si>
  <si>
    <r>
      <rPr>
        <b/>
        <sz val="11"/>
        <rFont val="Calibri"/>
        <family val="2"/>
      </rPr>
      <t>Observações específicas para os pacotes:</t>
    </r>
    <r>
      <rPr>
        <sz val="11"/>
        <rFont val="Calibri"/>
        <family val="2"/>
      </rPr>
      <t xml:space="preserve">
1) O ciclo é de até 12 sessões (O código do Rol e o código do pacote será pago a cada sessão realizada).
2) QUANDO REALIZADO EM BENEFICIÁRIO UNIFÁCIL - No pagamento haverá redutor de 10% sobre o valor do </t>
    </r>
    <r>
      <rPr>
        <b/>
        <u val="single"/>
        <sz val="11"/>
        <rFont val="Calibri"/>
        <family val="2"/>
      </rPr>
      <t>PACOTE.</t>
    </r>
    <r>
      <rPr>
        <sz val="11"/>
        <rFont val="Calibri"/>
        <family val="2"/>
      </rPr>
      <t xml:space="preserve">
</t>
    </r>
  </si>
  <si>
    <r>
      <t xml:space="preserve">Observações específicas para os pacotes:
1) ALTERAÇÕES/EXCLUSÕES
</t>
    </r>
    <r>
      <rPr>
        <sz val="11"/>
        <rFont val="Calibri"/>
        <family val="2"/>
      </rPr>
      <t xml:space="preserve">Os pacotes abaixos, que possuem 2 (dois) ou mais procedimentos distintos, foram inativados e não poderão ser executados e nem faturados.  
• 64001091 PACOTE DESPESAS (UND) - 31206050/41301285;
• 64001156 PACOTE DESPESAS (UND) - 31206050/31206034;
• 64001210 PACOTE DESPESAS (UND) - 41301285/31206034;
• 64001075 PACOTE DESPESAS (UND) - 31206050/41301285/31206034;
</t>
    </r>
    <r>
      <rPr>
        <b/>
        <sz val="11"/>
        <rFont val="Calibri"/>
        <family val="2"/>
      </rPr>
      <t xml:space="preserve">1 a)NOVA REGRA
</t>
    </r>
    <r>
      <rPr>
        <sz val="11"/>
        <rFont val="Calibri"/>
        <family val="2"/>
      </rPr>
      <t xml:space="preserve">Quando forem realizados 2 (dois) procedimentos distintos, o pagamento do pacote será com redutor - sendo 100% (cem por cento) para o pacote do procedimento de maior valor e 50% (cinquenta por cento) para o pacote do procedimento de menor valor.
Exemplo: Quando paciente realizar 31206050 ELETROCOAGULACAO DE LESOES CUTANEAS junto com 41301285 PENISCOPIA (INCLUI BOLSA ESCROTAL), será pago 100% para o pacote 64001067 PACOTE DESPESAS (UND) - 31206050 e 50% para o pacote 64000613 PACOTE DESPESAS (UND) - 41301285
</t>
    </r>
    <r>
      <rPr>
        <b/>
        <sz val="11"/>
        <rFont val="Calibri"/>
        <family val="2"/>
      </rPr>
      <t xml:space="preserve">
1 b)NOVA REGRA
</t>
    </r>
    <r>
      <rPr>
        <sz val="11"/>
        <rFont val="Calibri"/>
        <family val="2"/>
      </rPr>
      <t>31206034 (BIOSPIA PENIANA)- Deverá ser solicitada à parte e não possui pacote. As despesas com a realização desse procedimento já estão inclusas nos pacotes da PENISCOPIA (INCLUI BOLSA ESCROTAL) e da ELETROCOAGULACAO DE LESOES CUTANEAS.</t>
    </r>
  </si>
  <si>
    <r>
      <rPr>
        <b/>
        <sz val="12"/>
        <rFont val="Calibri"/>
        <family val="2"/>
      </rPr>
      <t>EXCEÇÃO - ESPECIALIDADE DE DERMATOLOGIA</t>
    </r>
    <r>
      <rPr>
        <sz val="12"/>
        <rFont val="Calibri"/>
        <family val="2"/>
      </rPr>
      <t xml:space="preserve">
No caso da especialidade de </t>
    </r>
    <r>
      <rPr>
        <b/>
        <sz val="12"/>
        <rFont val="Calibri"/>
        <family val="2"/>
      </rPr>
      <t>DERMATOLOGIA</t>
    </r>
    <r>
      <rPr>
        <sz val="12"/>
        <rFont val="Calibri"/>
        <family val="2"/>
      </rPr>
      <t xml:space="preserve"> independentemente de se tratar de beneficiário da Unimed Goiânia ou de intercâmbio,  quando o médico solicitar o código do procedimento pelo sistema autorizador Unimed, o código do pacote não será visualizado, porém com a autorização do procedimento principal o pacote será automaticamente autorizado, devendo apenas ser faturado em conta junto ao procedimento principal.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</si>
</sst>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0.000"/>
    <numFmt numFmtId="172" formatCode="_(* #,##0.00_);_(* \(#,##0.00\);_(* &quot;-&quot;??_);_(@_)"/>
    <numFmt numFmtId="173" formatCode="_-* #,##0.0_-;\-* #,##0.0_-;_-* &quot;-&quot;??_-;_-@_-"/>
    <numFmt numFmtId="174" formatCode="_-* #,##0_-;\-* #,##0_-;_-* &quot;-&quot;??_-;_-@_-"/>
    <numFmt numFmtId="175" formatCode="dd/mm/yy;@"/>
    <numFmt numFmtId="176" formatCode="0.0000"/>
    <numFmt numFmtId="177" formatCode="0.0%"/>
    <numFmt numFmtId="178" formatCode="#,##0.00;[Red]#,##0.00"/>
    <numFmt numFmtId="179" formatCode="0.00000"/>
    <numFmt numFmtId="180" formatCode="########"/>
  </numFmts>
  <fonts count="98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17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5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3"/>
      <name val="Calibri"/>
      <family val="2"/>
    </font>
    <font>
      <sz val="9"/>
      <color indexed="8"/>
      <name val="Calibri"/>
      <family val="2"/>
    </font>
    <font>
      <b/>
      <sz val="8"/>
      <color indexed="53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17"/>
      <name val="Arial Black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10"/>
      <color indexed="17"/>
      <name val="Calibri"/>
      <family val="2"/>
    </font>
    <font>
      <sz val="14"/>
      <name val="Calibri"/>
      <family val="2"/>
    </font>
    <font>
      <b/>
      <sz val="14"/>
      <color indexed="17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9"/>
      <name val="Calibri"/>
      <family val="2"/>
    </font>
    <font>
      <b/>
      <sz val="12"/>
      <color rgb="FF006600"/>
      <name val="Calibri"/>
      <family val="2"/>
    </font>
    <font>
      <sz val="9"/>
      <color theme="1"/>
      <name val="Calibri"/>
      <family val="2"/>
    </font>
    <font>
      <b/>
      <sz val="8"/>
      <color theme="9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6600"/>
      <name val="Arial Black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1"/>
      <color rgb="FF006600"/>
      <name val="Calibri"/>
      <family val="2"/>
    </font>
    <font>
      <b/>
      <sz val="10"/>
      <color rgb="FF006600"/>
      <name val="Calibri"/>
      <family val="2"/>
    </font>
    <font>
      <b/>
      <sz val="14"/>
      <color rgb="FF006600"/>
      <name val="Calibri"/>
      <family val="2"/>
    </font>
    <font>
      <b/>
      <sz val="12"/>
      <color theme="9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32" borderId="4" applyNumberFormat="0" applyFont="0" applyAlignment="0" applyProtection="0"/>
    <xf numFmtId="9" fontId="59" fillId="0" borderId="0" applyFont="0" applyFill="0" applyBorder="0" applyAlignment="0" applyProtection="0"/>
    <xf numFmtId="0" fontId="70" fillId="21" borderId="5" applyNumberFormat="0" applyAlignment="0" applyProtection="0"/>
    <xf numFmtId="41" fontId="5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43" fontId="59" fillId="0" borderId="0" applyFont="0" applyFill="0" applyBorder="0" applyAlignment="0" applyProtection="0"/>
  </cellStyleXfs>
  <cellXfs count="104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/>
    </xf>
    <xf numFmtId="0" fontId="0" fillId="0" borderId="0" xfId="0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8" fillId="33" borderId="11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left" vertical="center" shrinkToFit="1"/>
    </xf>
    <xf numFmtId="0" fontId="40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78" fillId="34" borderId="14" xfId="0" applyFont="1" applyFill="1" applyBorder="1" applyAlignment="1">
      <alignment vertical="center" wrapText="1"/>
    </xf>
    <xf numFmtId="0" fontId="78" fillId="34" borderId="15" xfId="0" applyFont="1" applyFill="1" applyBorder="1" applyAlignment="1">
      <alignment vertical="center" wrapText="1"/>
    </xf>
    <xf numFmtId="0" fontId="78" fillId="34" borderId="15" xfId="0" applyFont="1" applyFill="1" applyBorder="1" applyAlignment="1">
      <alignment vertical="center" wrapText="1" shrinkToFit="1"/>
    </xf>
    <xf numFmtId="0" fontId="78" fillId="34" borderId="16" xfId="0" applyFont="1" applyFill="1" applyBorder="1" applyAlignment="1">
      <alignment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 shrinkToFit="1"/>
    </xf>
    <xf numFmtId="2" fontId="2" fillId="0" borderId="15" xfId="0" applyNumberFormat="1" applyFont="1" applyFill="1" applyBorder="1" applyAlignment="1">
      <alignment horizontal="center" vertical="center" wrapText="1" shrinkToFit="1"/>
    </xf>
    <xf numFmtId="2" fontId="2" fillId="0" borderId="15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8" fillId="33" borderId="15" xfId="55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38" fillId="33" borderId="10" xfId="5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71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78" fillId="34" borderId="10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172" fontId="2" fillId="0" borderId="10" xfId="63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8" fillId="33" borderId="22" xfId="55" applyFont="1" applyFill="1" applyBorder="1" applyAlignment="1">
      <alignment horizontal="center" vertical="center" wrapText="1"/>
      <protection/>
    </xf>
    <xf numFmtId="0" fontId="38" fillId="33" borderId="10" xfId="55" applyFont="1" applyFill="1" applyBorder="1" applyAlignment="1">
      <alignment horizontal="center" vertical="center" wrapText="1"/>
      <protection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0" xfId="52" applyFont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 shrinkToFi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38" fillId="33" borderId="11" xfId="55" applyFont="1" applyFill="1" applyBorder="1" applyAlignment="1">
      <alignment horizontal="center" vertical="center" wrapText="1"/>
      <protection/>
    </xf>
    <xf numFmtId="2" fontId="2" fillId="18" borderId="15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 shrinkToFit="1"/>
    </xf>
    <xf numFmtId="0" fontId="71" fillId="18" borderId="10" xfId="0" applyFont="1" applyFill="1" applyBorder="1" applyAlignment="1">
      <alignment horizontal="center" vertical="center" wrapText="1" shrinkToFit="1"/>
    </xf>
    <xf numFmtId="14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0" fontId="38" fillId="18" borderId="10" xfId="55" applyFont="1" applyFill="1" applyBorder="1" applyAlignment="1">
      <alignment horizontal="center" vertical="center" wrapText="1"/>
      <protection/>
    </xf>
    <xf numFmtId="0" fontId="2" fillId="18" borderId="10" xfId="0" applyFont="1" applyFill="1" applyBorder="1" applyAlignment="1">
      <alignment horizontal="left" vertical="center" wrapText="1" shrinkToFit="1"/>
    </xf>
    <xf numFmtId="2" fontId="2" fillId="18" borderId="10" xfId="0" applyNumberFormat="1" applyFont="1" applyFill="1" applyBorder="1" applyAlignment="1">
      <alignment horizontal="center" vertical="center" wrapText="1" shrinkToFit="1"/>
    </xf>
    <xf numFmtId="0" fontId="78" fillId="18" borderId="17" xfId="0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top"/>
    </xf>
    <xf numFmtId="0" fontId="79" fillId="35" borderId="24" xfId="0" applyFont="1" applyFill="1" applyBorder="1" applyAlignment="1">
      <alignment vertical="top"/>
    </xf>
    <xf numFmtId="0" fontId="80" fillId="35" borderId="24" xfId="0" applyFont="1" applyFill="1" applyBorder="1" applyAlignment="1">
      <alignment horizontal="center" vertical="top"/>
    </xf>
    <xf numFmtId="0" fontId="80" fillId="35" borderId="24" xfId="0" applyFont="1" applyFill="1" applyBorder="1" applyAlignment="1">
      <alignment horizontal="center" vertical="top" wrapText="1"/>
    </xf>
    <xf numFmtId="0" fontId="80" fillId="35" borderId="24" xfId="0" applyFont="1" applyFill="1" applyBorder="1" applyAlignment="1">
      <alignment vertical="top"/>
    </xf>
    <xf numFmtId="0" fontId="79" fillId="0" borderId="0" xfId="0" applyFont="1" applyBorder="1" applyAlignment="1">
      <alignment vertical="top"/>
    </xf>
    <xf numFmtId="0" fontId="79" fillId="0" borderId="0" xfId="0" applyFont="1" applyAlignment="1">
      <alignment horizontal="center" vertical="top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79" fillId="0" borderId="10" xfId="0" applyFont="1" applyBorder="1" applyAlignment="1">
      <alignment horizontal="center" vertical="top"/>
    </xf>
    <xf numFmtId="0" fontId="79" fillId="35" borderId="10" xfId="0" applyFont="1" applyFill="1" applyBorder="1" applyAlignment="1">
      <alignment horizontal="center" vertical="top"/>
    </xf>
    <xf numFmtId="174" fontId="2" fillId="0" borderId="10" xfId="72" applyNumberFormat="1" applyFont="1" applyFill="1" applyBorder="1" applyAlignment="1">
      <alignment horizontal="center" vertical="center" wrapText="1" shrinkToFit="1"/>
    </xf>
    <xf numFmtId="0" fontId="80" fillId="35" borderId="0" xfId="0" applyFont="1" applyFill="1" applyBorder="1" applyAlignment="1">
      <alignment horizontal="center" vertical="top"/>
    </xf>
    <xf numFmtId="0" fontId="80" fillId="35" borderId="0" xfId="0" applyFont="1" applyFill="1" applyBorder="1" applyAlignment="1">
      <alignment horizontal="center" vertical="top" wrapText="1"/>
    </xf>
    <xf numFmtId="0" fontId="79" fillId="4" borderId="10" xfId="0" applyFont="1" applyFill="1" applyBorder="1" applyAlignment="1">
      <alignment horizontal="center" vertical="top"/>
    </xf>
    <xf numFmtId="0" fontId="80" fillId="13" borderId="10" xfId="0" applyFont="1" applyFill="1" applyBorder="1" applyAlignment="1">
      <alignment horizontal="center" vertical="top"/>
    </xf>
    <xf numFmtId="0" fontId="0" fillId="4" borderId="10" xfId="0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9" fillId="35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14" fontId="2" fillId="35" borderId="10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/>
    </xf>
    <xf numFmtId="0" fontId="77" fillId="13" borderId="10" xfId="0" applyFont="1" applyFill="1" applyBorder="1" applyAlignment="1">
      <alignment horizontal="center" vertical="top" wrapText="1" shrinkToFit="1"/>
    </xf>
    <xf numFmtId="175" fontId="0" fillId="0" borderId="0" xfId="0" applyNumberFormat="1" applyAlignment="1">
      <alignment/>
    </xf>
    <xf numFmtId="43" fontId="0" fillId="0" borderId="10" xfId="72" applyFont="1" applyBorder="1" applyAlignment="1">
      <alignment/>
    </xf>
    <xf numFmtId="43" fontId="0" fillId="0" borderId="0" xfId="72" applyFont="1" applyAlignment="1">
      <alignment/>
    </xf>
    <xf numFmtId="0" fontId="4" fillId="0" borderId="0" xfId="0" applyFont="1" applyAlignment="1">
      <alignment vertical="top"/>
    </xf>
    <xf numFmtId="0" fontId="2" fillId="7" borderId="10" xfId="0" applyFont="1" applyFill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  <protection/>
    </xf>
    <xf numFmtId="14" fontId="2" fillId="0" borderId="25" xfId="0" applyNumberFormat="1" applyFont="1" applyFill="1" applyBorder="1" applyAlignment="1">
      <alignment horizontal="center" vertical="center" wrapText="1"/>
    </xf>
    <xf numFmtId="0" fontId="59" fillId="11" borderId="10" xfId="0" applyFont="1" applyFill="1" applyBorder="1" applyAlignment="1">
      <alignment horizontal="center"/>
    </xf>
    <xf numFmtId="0" fontId="59" fillId="12" borderId="10" xfId="0" applyFont="1" applyFill="1" applyBorder="1" applyAlignment="1">
      <alignment horizontal="center"/>
    </xf>
    <xf numFmtId="0" fontId="59" fillId="10" borderId="10" xfId="0" applyFont="1" applyFill="1" applyBorder="1" applyAlignment="1">
      <alignment horizontal="center"/>
    </xf>
    <xf numFmtId="0" fontId="59" fillId="13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59" fillId="11" borderId="10" xfId="0" applyFont="1" applyFill="1" applyBorder="1" applyAlignment="1">
      <alignment horizontal="center" vertical="center"/>
    </xf>
    <xf numFmtId="0" fontId="59" fillId="10" borderId="10" xfId="0" applyNumberFormat="1" applyFont="1" applyFill="1" applyBorder="1" applyAlignment="1">
      <alignment horizontal="center" vertical="center" wrapText="1" shrinkToFit="1"/>
    </xf>
    <xf numFmtId="43" fontId="59" fillId="10" borderId="10" xfId="72" applyFont="1" applyFill="1" applyBorder="1" applyAlignment="1">
      <alignment horizontal="right" vertical="top" wrapText="1" shrinkToFit="1"/>
    </xf>
    <xf numFmtId="43" fontId="59" fillId="10" borderId="10" xfId="72" applyFont="1" applyFill="1" applyBorder="1" applyAlignment="1">
      <alignment horizontal="right" vertical="center" wrapText="1" shrinkToFit="1"/>
    </xf>
    <xf numFmtId="0" fontId="0" fillId="35" borderId="0" xfId="0" applyFill="1" applyAlignment="1">
      <alignment horizontal="center"/>
    </xf>
    <xf numFmtId="0" fontId="2" fillId="1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 wrapText="1"/>
    </xf>
    <xf numFmtId="43" fontId="59" fillId="10" borderId="10" xfId="72" applyFont="1" applyFill="1" applyBorder="1" applyAlignment="1">
      <alignment horizontal="center" vertical="top"/>
    </xf>
    <xf numFmtId="43" fontId="59" fillId="11" borderId="10" xfId="72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3" fontId="59" fillId="6" borderId="10" xfId="72" applyFont="1" applyFill="1" applyBorder="1" applyAlignment="1">
      <alignment horizontal="center" vertical="top"/>
    </xf>
    <xf numFmtId="43" fontId="59" fillId="12" borderId="10" xfId="72" applyFont="1" applyFill="1" applyBorder="1" applyAlignment="1">
      <alignment horizontal="center" vertical="top"/>
    </xf>
    <xf numFmtId="43" fontId="59" fillId="12" borderId="10" xfId="72" applyFont="1" applyFill="1" applyBorder="1" applyAlignment="1">
      <alignment horizontal="center" vertical="top" wrapText="1" shrinkToFit="1"/>
    </xf>
    <xf numFmtId="0" fontId="59" fillId="10" borderId="10" xfId="0" applyFont="1" applyFill="1" applyBorder="1" applyAlignment="1">
      <alignment horizontal="left" vertical="center"/>
    </xf>
    <xf numFmtId="43" fontId="59" fillId="10" borderId="10" xfId="72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 vertical="center"/>
    </xf>
    <xf numFmtId="43" fontId="59" fillId="11" borderId="10" xfId="72" applyFont="1" applyFill="1" applyBorder="1" applyAlignment="1">
      <alignment horizontal="center" vertical="top"/>
    </xf>
    <xf numFmtId="43" fontId="59" fillId="13" borderId="10" xfId="72" applyFont="1" applyFill="1" applyBorder="1" applyAlignment="1">
      <alignment horizontal="center" vertical="top"/>
    </xf>
    <xf numFmtId="0" fontId="59" fillId="6" borderId="10" xfId="0" applyFont="1" applyFill="1" applyBorder="1" applyAlignment="1">
      <alignment horizontal="center"/>
    </xf>
    <xf numFmtId="43" fontId="59" fillId="12" borderId="10" xfId="72" applyFont="1" applyFill="1" applyBorder="1" applyAlignment="1">
      <alignment horizontal="right" vertical="center" wrapText="1" shrinkToFit="1"/>
    </xf>
    <xf numFmtId="0" fontId="59" fillId="12" borderId="10" xfId="0" applyFont="1" applyFill="1" applyBorder="1" applyAlignment="1">
      <alignment horizontal="left" vertical="center" wrapText="1" shrinkToFit="1"/>
    </xf>
    <xf numFmtId="43" fontId="2" fillId="12" borderId="26" xfId="72" applyFont="1" applyFill="1" applyBorder="1" applyAlignment="1">
      <alignment horizontal="right" vertical="center" wrapText="1" shrinkToFit="1"/>
    </xf>
    <xf numFmtId="0" fontId="59" fillId="13" borderId="10" xfId="0" applyFont="1" applyFill="1" applyBorder="1" applyAlignment="1">
      <alignment horizontal="left" vertical="center" wrapText="1" shrinkToFit="1"/>
    </xf>
    <xf numFmtId="43" fontId="59" fillId="13" borderId="10" xfId="72" applyFont="1" applyFill="1" applyBorder="1" applyAlignment="1">
      <alignment horizontal="right" vertical="center" wrapText="1" shrinkToFit="1"/>
    </xf>
    <xf numFmtId="0" fontId="59" fillId="11" borderId="10" xfId="0" applyFont="1" applyFill="1" applyBorder="1" applyAlignment="1">
      <alignment horizontal="left" vertical="center" wrapText="1" shrinkToFit="1"/>
    </xf>
    <xf numFmtId="43" fontId="59" fillId="11" borderId="10" xfId="72" applyFont="1" applyFill="1" applyBorder="1" applyAlignment="1">
      <alignment horizontal="right" vertical="center" wrapText="1" shrinkToFit="1"/>
    </xf>
    <xf numFmtId="0" fontId="59" fillId="10" borderId="10" xfId="0" applyFont="1" applyFill="1" applyBorder="1" applyAlignment="1">
      <alignment horizontal="left" vertical="center" wrapText="1" shrinkToFit="1"/>
    </xf>
    <xf numFmtId="43" fontId="59" fillId="6" borderId="10" xfId="72" applyFont="1" applyFill="1" applyBorder="1" applyAlignment="1">
      <alignment horizontal="right" vertical="top" wrapText="1" shrinkToFit="1"/>
    </xf>
    <xf numFmtId="0" fontId="59" fillId="12" borderId="10" xfId="0" applyNumberFormat="1" applyFont="1" applyFill="1" applyBorder="1" applyAlignment="1">
      <alignment horizontal="center" vertical="center" wrapText="1" shrinkToFit="1"/>
    </xf>
    <xf numFmtId="43" fontId="59" fillId="12" borderId="10" xfId="72" applyFont="1" applyFill="1" applyBorder="1" applyAlignment="1">
      <alignment horizontal="right" vertical="top" wrapText="1" shrinkToFit="1"/>
    </xf>
    <xf numFmtId="43" fontId="59" fillId="13" borderId="10" xfId="72" applyFont="1" applyFill="1" applyBorder="1" applyAlignment="1">
      <alignment horizontal="right" vertical="top" wrapText="1" shrinkToFit="1"/>
    </xf>
    <xf numFmtId="43" fontId="59" fillId="11" borderId="10" xfId="72" applyFont="1" applyFill="1" applyBorder="1" applyAlignment="1">
      <alignment horizontal="right" vertical="top" wrapText="1" shrinkToFit="1"/>
    </xf>
    <xf numFmtId="0" fontId="59" fillId="12" borderId="10" xfId="0" applyFont="1" applyFill="1" applyBorder="1" applyAlignment="1">
      <alignment horizontal="center" vertical="center"/>
    </xf>
    <xf numFmtId="43" fontId="59" fillId="12" borderId="10" xfId="72" applyFont="1" applyFill="1" applyBorder="1" applyAlignment="1">
      <alignment horizontal="center" vertical="center"/>
    </xf>
    <xf numFmtId="0" fontId="81" fillId="35" borderId="0" xfId="0" applyFont="1" applyFill="1" applyBorder="1" applyAlignment="1">
      <alignment vertical="center" wrapText="1"/>
    </xf>
    <xf numFmtId="43" fontId="82" fillId="35" borderId="0" xfId="72" applyFont="1" applyFill="1" applyBorder="1" applyAlignment="1">
      <alignment vertical="center" wrapText="1" shrinkToFit="1"/>
    </xf>
    <xf numFmtId="0" fontId="40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0" fontId="9" fillId="35" borderId="0" xfId="0" applyFont="1" applyFill="1" applyAlignment="1">
      <alignment/>
    </xf>
    <xf numFmtId="0" fontId="81" fillId="35" borderId="0" xfId="0" applyFont="1" applyFill="1" applyAlignment="1">
      <alignment vertical="center"/>
    </xf>
    <xf numFmtId="0" fontId="9" fillId="35" borderId="0" xfId="0" applyFont="1" applyFill="1" applyBorder="1" applyAlignment="1">
      <alignment/>
    </xf>
    <xf numFmtId="0" fontId="82" fillId="35" borderId="0" xfId="0" applyFont="1" applyFill="1" applyAlignment="1">
      <alignment horizontal="center"/>
    </xf>
    <xf numFmtId="43" fontId="82" fillId="0" borderId="0" xfId="72" applyFont="1" applyAlignment="1">
      <alignment/>
    </xf>
    <xf numFmtId="0" fontId="40" fillId="0" borderId="0" xfId="0" applyFont="1" applyAlignment="1">
      <alignment/>
    </xf>
    <xf numFmtId="0" fontId="8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82" fillId="0" borderId="0" xfId="0" applyFont="1" applyAlignment="1">
      <alignment vertical="center"/>
    </xf>
    <xf numFmtId="43" fontId="77" fillId="10" borderId="10" xfId="72" applyFont="1" applyFill="1" applyBorder="1" applyAlignment="1">
      <alignment horizontal="right" vertical="center" wrapText="1" shrinkToFit="1"/>
    </xf>
    <xf numFmtId="43" fontId="77" fillId="11" borderId="10" xfId="72" applyFont="1" applyFill="1" applyBorder="1" applyAlignment="1">
      <alignment horizontal="right" vertical="center" wrapText="1" shrinkToFit="1"/>
    </xf>
    <xf numFmtId="43" fontId="77" fillId="13" borderId="10" xfId="72" applyFont="1" applyFill="1" applyBorder="1" applyAlignment="1">
      <alignment horizontal="right" vertical="center" wrapText="1" shrinkToFit="1"/>
    </xf>
    <xf numFmtId="43" fontId="84" fillId="0" borderId="0" xfId="72" applyFont="1" applyAlignment="1">
      <alignment/>
    </xf>
    <xf numFmtId="0" fontId="84" fillId="35" borderId="0" xfId="55" applyFont="1" applyFill="1" applyBorder="1" applyAlignment="1">
      <alignment horizontal="center" vertical="center" wrapText="1"/>
      <protection/>
    </xf>
    <xf numFmtId="0" fontId="59" fillId="35" borderId="0" xfId="0" applyFont="1" applyFill="1" applyBorder="1" applyAlignment="1">
      <alignment horizontal="left" vertical="center" wrapText="1" shrinkToFit="1"/>
    </xf>
    <xf numFmtId="43" fontId="59" fillId="35" borderId="0" xfId="72" applyFont="1" applyFill="1" applyBorder="1" applyAlignment="1">
      <alignment horizontal="right" vertical="center" wrapText="1" shrinkToFit="1"/>
    </xf>
    <xf numFmtId="43" fontId="84" fillId="35" borderId="0" xfId="72" applyFont="1" applyFill="1" applyBorder="1" applyAlignment="1">
      <alignment horizontal="right" vertical="center" wrapText="1" shrinkToFit="1"/>
    </xf>
    <xf numFmtId="0" fontId="59" fillId="35" borderId="0" xfId="0" applyFont="1" applyFill="1" applyBorder="1" applyAlignment="1">
      <alignment horizontal="center" vertical="center"/>
    </xf>
    <xf numFmtId="43" fontId="59" fillId="35" borderId="0" xfId="72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/>
    </xf>
    <xf numFmtId="43" fontId="59" fillId="35" borderId="0" xfId="72" applyFont="1" applyFill="1" applyBorder="1" applyAlignment="1">
      <alignment horizontal="center" vertical="top"/>
    </xf>
    <xf numFmtId="43" fontId="59" fillId="35" borderId="0" xfId="72" applyFont="1" applyFill="1" applyBorder="1" applyAlignment="1">
      <alignment horizontal="right" vertical="top" wrapText="1" shrinkToFit="1"/>
    </xf>
    <xf numFmtId="0" fontId="9" fillId="0" borderId="0" xfId="0" applyFont="1" applyAlignment="1">
      <alignment vertical="top" wrapText="1"/>
    </xf>
    <xf numFmtId="0" fontId="9" fillId="35" borderId="0" xfId="0" applyFont="1" applyFill="1" applyBorder="1" applyAlignment="1">
      <alignment vertical="center" wrapText="1"/>
    </xf>
    <xf numFmtId="0" fontId="81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right" vertical="center"/>
    </xf>
    <xf numFmtId="0" fontId="9" fillId="35" borderId="0" xfId="0" applyFont="1" applyFill="1" applyBorder="1" applyAlignment="1">
      <alignment horizontal="right" vertical="center" wrapText="1"/>
    </xf>
    <xf numFmtId="0" fontId="81" fillId="35" borderId="0" xfId="0" applyFont="1" applyFill="1" applyAlignment="1">
      <alignment horizontal="right" vertical="center"/>
    </xf>
    <xf numFmtId="0" fontId="81" fillId="35" borderId="0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right" vertical="center"/>
    </xf>
    <xf numFmtId="0" fontId="81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 wrapText="1"/>
    </xf>
    <xf numFmtId="0" fontId="82" fillId="35" borderId="0" xfId="0" applyFont="1" applyFill="1" applyBorder="1" applyAlignment="1">
      <alignment horizontal="center" vertical="top" wrapText="1"/>
    </xf>
    <xf numFmtId="43" fontId="82" fillId="35" borderId="0" xfId="72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14" fontId="85" fillId="34" borderId="12" xfId="0" applyNumberFormat="1" applyFont="1" applyFill="1" applyBorder="1" applyAlignment="1">
      <alignment vertical="center" wrapText="1"/>
    </xf>
    <xf numFmtId="14" fontId="85" fillId="34" borderId="27" xfId="0" applyNumberFormat="1" applyFont="1" applyFill="1" applyBorder="1" applyAlignment="1">
      <alignment vertical="center" wrapText="1"/>
    </xf>
    <xf numFmtId="14" fontId="85" fillId="34" borderId="23" xfId="0" applyNumberFormat="1" applyFont="1" applyFill="1" applyBorder="1" applyAlignment="1">
      <alignment vertical="center" wrapText="1"/>
    </xf>
    <xf numFmtId="0" fontId="77" fillId="12" borderId="10" xfId="55" applyFont="1" applyFill="1" applyBorder="1" applyAlignment="1">
      <alignment horizontal="center" vertical="center" wrapText="1"/>
      <protection/>
    </xf>
    <xf numFmtId="0" fontId="2" fillId="35" borderId="0" xfId="0" applyFont="1" applyFill="1" applyAlignment="1">
      <alignment/>
    </xf>
    <xf numFmtId="0" fontId="77" fillId="10" borderId="10" xfId="55" applyFont="1" applyFill="1" applyBorder="1" applyAlignment="1">
      <alignment horizontal="center" vertical="center" wrapText="1"/>
      <protection/>
    </xf>
    <xf numFmtId="0" fontId="77" fillId="11" borderId="10" xfId="55" applyFont="1" applyFill="1" applyBorder="1" applyAlignment="1">
      <alignment horizontal="center" vertical="center" wrapText="1"/>
      <protection/>
    </xf>
    <xf numFmtId="0" fontId="77" fillId="13" borderId="10" xfId="55" applyFont="1" applyFill="1" applyBorder="1" applyAlignment="1">
      <alignment horizontal="center" vertical="center" wrapText="1"/>
      <protection/>
    </xf>
    <xf numFmtId="0" fontId="9" fillId="35" borderId="0" xfId="0" applyFont="1" applyFill="1" applyAlignment="1">
      <alignment horizontal="right" vertical="top"/>
    </xf>
    <xf numFmtId="0" fontId="40" fillId="35" borderId="0" xfId="0" applyFont="1" applyFill="1" applyAlignment="1">
      <alignment vertical="top"/>
    </xf>
    <xf numFmtId="14" fontId="78" fillId="34" borderId="27" xfId="0" applyNumberFormat="1" applyFont="1" applyFill="1" applyBorder="1" applyAlignment="1">
      <alignment vertical="center" wrapText="1"/>
    </xf>
    <xf numFmtId="0" fontId="59" fillId="35" borderId="0" xfId="0" applyFont="1" applyFill="1" applyBorder="1" applyAlignment="1">
      <alignment horizontal="left"/>
    </xf>
    <xf numFmtId="0" fontId="59" fillId="35" borderId="0" xfId="0" applyFont="1" applyFill="1" applyBorder="1" applyAlignment="1">
      <alignment/>
    </xf>
    <xf numFmtId="43" fontId="59" fillId="35" borderId="0" xfId="72" applyFont="1" applyFill="1" applyBorder="1" applyAlignment="1">
      <alignment horizontal="right"/>
    </xf>
    <xf numFmtId="0" fontId="59" fillId="35" borderId="0" xfId="57" applyNumberFormat="1" applyFont="1" applyFill="1" applyBorder="1" applyAlignment="1">
      <alignment horizontal="left" vertical="center" wrapText="1"/>
      <protection/>
    </xf>
    <xf numFmtId="0" fontId="59" fillId="35" borderId="0" xfId="0" applyNumberFormat="1" applyFont="1" applyFill="1" applyBorder="1" applyAlignment="1">
      <alignment horizontal="left" vertical="top" wrapText="1"/>
    </xf>
    <xf numFmtId="0" fontId="59" fillId="35" borderId="0" xfId="0" applyFont="1" applyFill="1" applyAlignment="1">
      <alignment horizontal="left"/>
    </xf>
    <xf numFmtId="0" fontId="59" fillId="35" borderId="0" xfId="0" applyFont="1" applyFill="1" applyAlignment="1">
      <alignment/>
    </xf>
    <xf numFmtId="0" fontId="59" fillId="35" borderId="0" xfId="0" applyFont="1" applyFill="1" applyAlignment="1">
      <alignment horizontal="center"/>
    </xf>
    <xf numFmtId="43" fontId="59" fillId="35" borderId="0" xfId="72" applyFont="1" applyFill="1" applyAlignment="1">
      <alignment horizontal="right"/>
    </xf>
    <xf numFmtId="0" fontId="59" fillId="0" borderId="0" xfId="0" applyFont="1" applyAlignment="1">
      <alignment horizontal="left"/>
    </xf>
    <xf numFmtId="43" fontId="59" fillId="0" borderId="0" xfId="72" applyFont="1" applyAlignment="1">
      <alignment/>
    </xf>
    <xf numFmtId="43" fontId="59" fillId="0" borderId="0" xfId="72" applyFont="1" applyAlignment="1">
      <alignment horizontal="right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43" fontId="59" fillId="0" borderId="0" xfId="72" applyFont="1" applyAlignment="1">
      <alignment horizontal="right" vertical="center"/>
    </xf>
    <xf numFmtId="0" fontId="79" fillId="12" borderId="10" xfId="0" applyNumberFormat="1" applyFont="1" applyFill="1" applyBorder="1" applyAlignment="1">
      <alignment horizontal="left" vertical="top" wrapText="1" shrinkToFit="1"/>
    </xf>
    <xf numFmtId="0" fontId="79" fillId="10" borderId="10" xfId="0" applyNumberFormat="1" applyFont="1" applyFill="1" applyBorder="1" applyAlignment="1">
      <alignment horizontal="left" vertical="top" wrapText="1" shrinkToFit="1"/>
    </xf>
    <xf numFmtId="0" fontId="79" fillId="12" borderId="10" xfId="57" applyNumberFormat="1" applyFont="1" applyFill="1" applyBorder="1" applyAlignment="1">
      <alignment horizontal="left" vertical="top" wrapText="1"/>
      <protection/>
    </xf>
    <xf numFmtId="0" fontId="79" fillId="10" borderId="10" xfId="57" applyNumberFormat="1" applyFont="1" applyFill="1" applyBorder="1" applyAlignment="1">
      <alignment horizontal="left" vertical="center" wrapText="1"/>
      <protection/>
    </xf>
    <xf numFmtId="0" fontId="79" fillId="11" borderId="10" xfId="57" applyNumberFormat="1" applyFont="1" applyFill="1" applyBorder="1" applyAlignment="1">
      <alignment horizontal="left" vertical="center" wrapText="1"/>
      <protection/>
    </xf>
    <xf numFmtId="0" fontId="79" fillId="6" borderId="10" xfId="57" applyNumberFormat="1" applyFont="1" applyFill="1" applyBorder="1" applyAlignment="1">
      <alignment horizontal="left" vertical="top" wrapText="1"/>
      <protection/>
    </xf>
    <xf numFmtId="0" fontId="79" fillId="6" borderId="10" xfId="0" applyNumberFormat="1" applyFont="1" applyFill="1" applyBorder="1" applyAlignment="1">
      <alignment horizontal="left" vertical="top" wrapText="1" shrinkToFit="1"/>
    </xf>
    <xf numFmtId="0" fontId="79" fillId="11" borderId="10" xfId="57" applyNumberFormat="1" applyFont="1" applyFill="1" applyBorder="1" applyAlignment="1">
      <alignment horizontal="left" vertical="top" wrapText="1"/>
      <protection/>
    </xf>
    <xf numFmtId="0" fontId="79" fillId="13" borderId="10" xfId="0" applyNumberFormat="1" applyFont="1" applyFill="1" applyBorder="1" applyAlignment="1">
      <alignment horizontal="left" vertical="top" wrapText="1"/>
    </xf>
    <xf numFmtId="0" fontId="79" fillId="12" borderId="10" xfId="57" applyNumberFormat="1" applyFont="1" applyFill="1" applyBorder="1" applyAlignment="1">
      <alignment horizontal="left" vertical="center" wrapText="1"/>
      <protection/>
    </xf>
    <xf numFmtId="0" fontId="79" fillId="10" borderId="10" xfId="57" applyNumberFormat="1" applyFont="1" applyFill="1" applyBorder="1" applyAlignment="1">
      <alignment horizontal="left" vertical="top" wrapText="1"/>
      <protection/>
    </xf>
    <xf numFmtId="0" fontId="79" fillId="13" borderId="10" xfId="0" applyNumberFormat="1" applyFont="1" applyFill="1" applyBorder="1" applyAlignment="1">
      <alignment horizontal="left" vertical="top" wrapText="1" shrinkToFit="1"/>
    </xf>
    <xf numFmtId="0" fontId="79" fillId="13" borderId="10" xfId="57" applyNumberFormat="1" applyFont="1" applyFill="1" applyBorder="1" applyAlignment="1">
      <alignment horizontal="left" vertical="top" wrapText="1"/>
      <protection/>
    </xf>
    <xf numFmtId="0" fontId="12" fillId="0" borderId="0" xfId="0" applyFont="1" applyAlignment="1">
      <alignment/>
    </xf>
    <xf numFmtId="43" fontId="77" fillId="12" borderId="15" xfId="72" applyFont="1" applyFill="1" applyBorder="1" applyAlignment="1">
      <alignment horizontal="right" vertical="center" wrapText="1" shrinkToFit="1"/>
    </xf>
    <xf numFmtId="43" fontId="2" fillId="10" borderId="10" xfId="72" applyFont="1" applyFill="1" applyBorder="1" applyAlignment="1">
      <alignment horizontal="right" vertical="center" wrapText="1" shrinkToFit="1"/>
    </xf>
    <xf numFmtId="43" fontId="9" fillId="36" borderId="10" xfId="0" applyNumberFormat="1" applyFont="1" applyFill="1" applyBorder="1" applyAlignment="1">
      <alignment vertical="center"/>
    </xf>
    <xf numFmtId="43" fontId="9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>
      <alignment vertical="center"/>
    </xf>
    <xf numFmtId="0" fontId="82" fillId="35" borderId="0" xfId="0" applyFont="1" applyFill="1" applyBorder="1" applyAlignment="1">
      <alignment horizontal="center"/>
    </xf>
    <xf numFmtId="0" fontId="86" fillId="35" borderId="0" xfId="0" applyFont="1" applyFill="1" applyBorder="1" applyAlignment="1">
      <alignment horizontal="left" vertical="top"/>
    </xf>
    <xf numFmtId="14" fontId="85" fillId="35" borderId="0" xfId="0" applyNumberFormat="1" applyFont="1" applyFill="1" applyBorder="1" applyAlignment="1">
      <alignment vertical="center" wrapText="1"/>
    </xf>
    <xf numFmtId="43" fontId="63" fillId="35" borderId="0" xfId="72" applyFont="1" applyFill="1" applyBorder="1" applyAlignment="1">
      <alignment horizontal="center" vertical="top" wrapText="1" shrinkToFit="1"/>
    </xf>
    <xf numFmtId="43" fontId="77" fillId="35" borderId="0" xfId="72" applyFont="1" applyFill="1" applyBorder="1" applyAlignment="1">
      <alignment horizontal="right" vertical="center" wrapText="1" shrinkToFit="1"/>
    </xf>
    <xf numFmtId="0" fontId="8" fillId="35" borderId="0" xfId="55" applyFont="1" applyFill="1" applyBorder="1" applyAlignment="1">
      <alignment horizontal="left" vertical="center"/>
      <protection/>
    </xf>
    <xf numFmtId="0" fontId="9" fillId="35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center" wrapText="1"/>
    </xf>
    <xf numFmtId="43" fontId="82" fillId="35" borderId="0" xfId="72" applyFont="1" applyFill="1" applyBorder="1" applyAlignment="1">
      <alignment horizontal="center" vertical="center"/>
    </xf>
    <xf numFmtId="43" fontId="82" fillId="35" borderId="0" xfId="72" applyFont="1" applyFill="1" applyBorder="1" applyAlignment="1">
      <alignment/>
    </xf>
    <xf numFmtId="0" fontId="82" fillId="35" borderId="0" xfId="0" applyFont="1" applyFill="1" applyBorder="1" applyAlignment="1">
      <alignment vertical="center"/>
    </xf>
    <xf numFmtId="43" fontId="84" fillId="35" borderId="0" xfId="72" applyFont="1" applyFill="1" applyBorder="1" applyAlignment="1">
      <alignment/>
    </xf>
    <xf numFmtId="0" fontId="87" fillId="35" borderId="0" xfId="0" applyNumberFormat="1" applyFont="1" applyFill="1" applyBorder="1" applyAlignment="1">
      <alignment horizontal="left" vertical="top" wrapText="1"/>
    </xf>
    <xf numFmtId="0" fontId="59" fillId="11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4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35" borderId="0" xfId="0" applyFont="1" applyFill="1" applyBorder="1" applyAlignment="1">
      <alignment/>
    </xf>
    <xf numFmtId="0" fontId="7" fillId="13" borderId="10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78" fillId="34" borderId="28" xfId="0" applyFont="1" applyFill="1" applyBorder="1" applyAlignment="1">
      <alignment horizontal="center" vertical="center" wrapText="1" shrinkToFit="1"/>
    </xf>
    <xf numFmtId="0" fontId="78" fillId="34" borderId="29" xfId="0" applyFont="1" applyFill="1" applyBorder="1" applyAlignment="1">
      <alignment horizontal="center" vertical="center" wrapText="1" shrinkToFit="1"/>
    </xf>
    <xf numFmtId="0" fontId="9" fillId="0" borderId="22" xfId="52" applyFont="1" applyBorder="1" applyAlignment="1">
      <alignment horizontal="center"/>
      <protection/>
    </xf>
    <xf numFmtId="2" fontId="2" fillId="0" borderId="22" xfId="52" applyNumberFormat="1" applyFont="1" applyBorder="1" applyAlignment="1">
      <alignment horizontal="right" vertical="center" wrapText="1"/>
      <protection/>
    </xf>
    <xf numFmtId="2" fontId="2" fillId="0" borderId="26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 horizontal="center"/>
    </xf>
    <xf numFmtId="2" fontId="2" fillId="0" borderId="10" xfId="47" applyNumberFormat="1" applyFont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22" xfId="52" applyFont="1" applyBorder="1" applyAlignment="1">
      <alignment horizontal="center"/>
      <protection/>
    </xf>
    <xf numFmtId="44" fontId="2" fillId="0" borderId="25" xfId="47" applyFont="1" applyBorder="1" applyAlignment="1">
      <alignment wrapText="1"/>
    </xf>
    <xf numFmtId="2" fontId="2" fillId="0" borderId="26" xfId="0" applyNumberFormat="1" applyFont="1" applyFill="1" applyBorder="1" applyAlignment="1">
      <alignment horizontal="right" vertical="center" wrapText="1" shrinkToFit="1"/>
    </xf>
    <xf numFmtId="44" fontId="2" fillId="0" borderId="23" xfId="47" applyFont="1" applyBorder="1" applyAlignment="1">
      <alignment wrapText="1"/>
    </xf>
    <xf numFmtId="2" fontId="2" fillId="0" borderId="15" xfId="0" applyNumberFormat="1" applyFont="1" applyFill="1" applyBorder="1" applyAlignment="1">
      <alignment horizontal="right" vertical="center" wrapText="1" shrinkToFit="1"/>
    </xf>
    <xf numFmtId="0" fontId="2" fillId="0" borderId="11" xfId="52" applyFont="1" applyBorder="1" applyAlignment="1">
      <alignment horizontal="center"/>
      <protection/>
    </xf>
    <xf numFmtId="44" fontId="2" fillId="0" borderId="30" xfId="47" applyFont="1" applyBorder="1" applyAlignment="1">
      <alignment wrapText="1"/>
    </xf>
    <xf numFmtId="2" fontId="2" fillId="0" borderId="11" xfId="0" applyNumberFormat="1" applyFont="1" applyFill="1" applyBorder="1" applyAlignment="1">
      <alignment horizontal="right" vertical="center" wrapText="1" shrinkToFit="1"/>
    </xf>
    <xf numFmtId="2" fontId="2" fillId="0" borderId="22" xfId="0" applyNumberFormat="1" applyFont="1" applyFill="1" applyBorder="1" applyAlignment="1">
      <alignment horizontal="right" vertical="center" wrapText="1" shrinkToFit="1"/>
    </xf>
    <xf numFmtId="2" fontId="2" fillId="0" borderId="10" xfId="0" applyNumberFormat="1" applyFont="1" applyFill="1" applyBorder="1" applyAlignment="1">
      <alignment horizontal="right" vertical="center" wrapText="1" shrinkToFit="1"/>
    </xf>
    <xf numFmtId="0" fontId="40" fillId="0" borderId="22" xfId="52" applyFont="1" applyBorder="1" applyAlignment="1">
      <alignment horizontal="center"/>
      <protection/>
    </xf>
    <xf numFmtId="0" fontId="40" fillId="0" borderId="10" xfId="52" applyFont="1" applyBorder="1" applyAlignment="1">
      <alignment horizontal="center"/>
      <protection/>
    </xf>
    <xf numFmtId="0" fontId="40" fillId="0" borderId="11" xfId="52" applyFont="1" applyBorder="1" applyAlignment="1">
      <alignment horizontal="center"/>
      <protection/>
    </xf>
    <xf numFmtId="44" fontId="2" fillId="0" borderId="25" xfId="53" applyNumberFormat="1" applyFont="1" applyBorder="1" applyAlignment="1">
      <alignment wrapText="1"/>
      <protection/>
    </xf>
    <xf numFmtId="44" fontId="2" fillId="0" borderId="23" xfId="53" applyNumberFormat="1" applyFont="1" applyBorder="1" applyAlignment="1">
      <alignment vertical="center" wrapText="1"/>
      <protection/>
    </xf>
    <xf numFmtId="44" fontId="2" fillId="0" borderId="23" xfId="53" applyNumberFormat="1" applyFont="1" applyBorder="1" applyAlignment="1">
      <alignment wrapText="1"/>
      <protection/>
    </xf>
    <xf numFmtId="44" fontId="2" fillId="0" borderId="30" xfId="53" applyNumberFormat="1" applyFont="1" applyBorder="1" applyAlignment="1">
      <alignment wrapText="1"/>
      <protection/>
    </xf>
    <xf numFmtId="0" fontId="40" fillId="0" borderId="31" xfId="0" applyFont="1" applyBorder="1" applyAlignment="1">
      <alignment horizontal="left"/>
    </xf>
    <xf numFmtId="0" fontId="14" fillId="0" borderId="0" xfId="0" applyFont="1" applyAlignment="1">
      <alignment/>
    </xf>
    <xf numFmtId="0" fontId="88" fillId="34" borderId="32" xfId="0" applyFont="1" applyFill="1" applyBorder="1" applyAlignment="1">
      <alignment horizontal="center" vertical="center" wrapText="1" shrinkToFit="1"/>
    </xf>
    <xf numFmtId="0" fontId="49" fillId="0" borderId="22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89" fillId="0" borderId="10" xfId="0" applyFont="1" applyFill="1" applyBorder="1" applyAlignment="1">
      <alignment horizontal="left"/>
    </xf>
    <xf numFmtId="0" fontId="89" fillId="0" borderId="15" xfId="0" applyFont="1" applyFill="1" applyBorder="1" applyAlignment="1">
      <alignment horizontal="left"/>
    </xf>
    <xf numFmtId="0" fontId="50" fillId="0" borderId="22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left"/>
    </xf>
    <xf numFmtId="0" fontId="90" fillId="0" borderId="22" xfId="0" applyFont="1" applyBorder="1" applyAlignment="1">
      <alignment horizontal="left"/>
    </xf>
    <xf numFmtId="43" fontId="0" fillId="0" borderId="0" xfId="0" applyNumberFormat="1" applyAlignment="1">
      <alignment/>
    </xf>
    <xf numFmtId="43" fontId="0" fillId="0" borderId="0" xfId="0" applyNumberFormat="1" applyAlignment="1">
      <alignment vertical="center"/>
    </xf>
    <xf numFmtId="43" fontId="78" fillId="34" borderId="24" xfId="72" applyFont="1" applyFill="1" applyBorder="1" applyAlignment="1">
      <alignment horizontal="center" vertical="center" wrapText="1" shrinkToFit="1"/>
    </xf>
    <xf numFmtId="43" fontId="78" fillId="34" borderId="29" xfId="72" applyFont="1" applyFill="1" applyBorder="1" applyAlignment="1">
      <alignment horizontal="center" vertical="center" wrapText="1" shrinkToFit="1"/>
    </xf>
    <xf numFmtId="43" fontId="2" fillId="0" borderId="26" xfId="72" applyFont="1" applyBorder="1" applyAlignment="1">
      <alignment horizontal="right" vertical="center" wrapText="1"/>
    </xf>
    <xf numFmtId="43" fontId="2" fillId="0" borderId="33" xfId="72" applyFont="1" applyBorder="1" applyAlignment="1">
      <alignment horizontal="right" vertical="center" wrapText="1"/>
    </xf>
    <xf numFmtId="43" fontId="2" fillId="0" borderId="26" xfId="72" applyFont="1" applyBorder="1" applyAlignment="1">
      <alignment horizontal="center" vertical="center" wrapText="1"/>
    </xf>
    <xf numFmtId="43" fontId="2" fillId="0" borderId="33" xfId="72" applyFont="1" applyBorder="1" applyAlignment="1">
      <alignment horizontal="center" vertical="center" wrapText="1"/>
    </xf>
    <xf numFmtId="43" fontId="2" fillId="0" borderId="28" xfId="72" applyFont="1" applyBorder="1" applyAlignment="1">
      <alignment horizontal="center" vertical="center" wrapText="1"/>
    </xf>
    <xf numFmtId="43" fontId="12" fillId="0" borderId="0" xfId="0" applyNumberFormat="1" applyFont="1" applyAlignment="1">
      <alignment vertical="top"/>
    </xf>
    <xf numFmtId="43" fontId="0" fillId="0" borderId="0" xfId="72" applyFont="1" applyAlignment="1">
      <alignment horizontal="left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10" fontId="0" fillId="35" borderId="0" xfId="60" applyNumberFormat="1" applyFont="1" applyFill="1" applyBorder="1" applyAlignment="1">
      <alignment/>
    </xf>
    <xf numFmtId="10" fontId="12" fillId="35" borderId="0" xfId="60" applyNumberFormat="1" applyFont="1" applyFill="1" applyBorder="1" applyAlignment="1">
      <alignment vertical="top"/>
    </xf>
    <xf numFmtId="10" fontId="12" fillId="35" borderId="0" xfId="60" applyNumberFormat="1" applyFont="1" applyFill="1" applyBorder="1" applyAlignment="1">
      <alignment/>
    </xf>
    <xf numFmtId="0" fontId="84" fillId="35" borderId="0" xfId="0" applyFont="1" applyFill="1" applyBorder="1" applyAlignment="1">
      <alignment horizontal="left" vertical="center" wrapText="1"/>
    </xf>
    <xf numFmtId="0" fontId="80" fillId="7" borderId="10" xfId="0" applyFont="1" applyFill="1" applyBorder="1" applyAlignment="1">
      <alignment horizontal="center" vertical="top" wrapText="1"/>
    </xf>
    <xf numFmtId="0" fontId="80" fillId="7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77" fillId="3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3" fontId="4" fillId="0" borderId="0" xfId="72" applyFont="1" applyAlignment="1">
      <alignment horizontal="left"/>
    </xf>
    <xf numFmtId="0" fontId="4" fillId="35" borderId="0" xfId="0" applyFont="1" applyFill="1" applyBorder="1" applyAlignment="1">
      <alignment/>
    </xf>
    <xf numFmtId="175" fontId="4" fillId="0" borderId="0" xfId="0" applyNumberFormat="1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35" borderId="0" xfId="0" applyFont="1" applyFill="1" applyBorder="1" applyAlignment="1">
      <alignment horizontal="left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38" fillId="33" borderId="28" xfId="55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3" fontId="0" fillId="0" borderId="0" xfId="72" applyFont="1" applyAlignment="1">
      <alignment vertical="top"/>
    </xf>
    <xf numFmtId="0" fontId="91" fillId="0" borderId="27" xfId="0" applyFont="1" applyBorder="1" applyAlignment="1">
      <alignment vertical="top"/>
    </xf>
    <xf numFmtId="0" fontId="91" fillId="0" borderId="27" xfId="0" applyFont="1" applyBorder="1" applyAlignment="1">
      <alignment horizontal="left" vertical="top"/>
    </xf>
    <xf numFmtId="0" fontId="0" fillId="0" borderId="27" xfId="0" applyBorder="1" applyAlignment="1">
      <alignment/>
    </xf>
    <xf numFmtId="0" fontId="85" fillId="34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 shrinkToFit="1"/>
    </xf>
    <xf numFmtId="1" fontId="8" fillId="0" borderId="34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 shrinkToFit="1"/>
    </xf>
    <xf numFmtId="0" fontId="71" fillId="0" borderId="17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4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 shrinkToFit="1"/>
    </xf>
    <xf numFmtId="1" fontId="8" fillId="0" borderId="15" xfId="0" applyNumberFormat="1" applyFont="1" applyBorder="1" applyAlignment="1">
      <alignment horizontal="center" vertical="center" wrapText="1"/>
    </xf>
    <xf numFmtId="14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 shrinkToFit="1"/>
    </xf>
    <xf numFmtId="1" fontId="8" fillId="0" borderId="22" xfId="0" applyNumberFormat="1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 shrinkToFit="1"/>
    </xf>
    <xf numFmtId="0" fontId="71" fillId="0" borderId="44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1" fontId="8" fillId="0" borderId="11" xfId="0" applyNumberFormat="1" applyFont="1" applyBorder="1" applyAlignment="1">
      <alignment horizontal="center" vertic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 shrinkToFit="1"/>
    </xf>
    <xf numFmtId="1" fontId="8" fillId="0" borderId="22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38" fillId="33" borderId="34" xfId="55" applyFont="1" applyFill="1" applyBorder="1" applyAlignment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 shrinkToFit="1"/>
    </xf>
    <xf numFmtId="0" fontId="71" fillId="0" borderId="36" xfId="0" applyFont="1" applyFill="1" applyBorder="1" applyAlignment="1">
      <alignment horizontal="center" vertical="center" wrapText="1" shrinkToFit="1"/>
    </xf>
    <xf numFmtId="0" fontId="40" fillId="0" borderId="46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38" fillId="33" borderId="47" xfId="55" applyFont="1" applyFill="1" applyBorder="1" applyAlignment="1">
      <alignment horizontal="center" vertical="center" wrapText="1"/>
      <protection/>
    </xf>
    <xf numFmtId="2" fontId="2" fillId="0" borderId="4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1" fillId="0" borderId="48" xfId="0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wrapText="1" shrinkToFit="1"/>
    </xf>
    <xf numFmtId="1" fontId="8" fillId="0" borderId="47" xfId="0" applyNumberFormat="1" applyFont="1" applyBorder="1" applyAlignment="1">
      <alignment horizontal="center" vertical="center" wrapText="1"/>
    </xf>
    <xf numFmtId="14" fontId="2" fillId="0" borderId="49" xfId="0" applyNumberFormat="1" applyFont="1" applyFill="1" applyBorder="1" applyAlignment="1">
      <alignment horizontal="center" vertical="center" wrapText="1"/>
    </xf>
    <xf numFmtId="0" fontId="38" fillId="0" borderId="47" xfId="55" applyFont="1" applyFill="1" applyBorder="1" applyAlignment="1">
      <alignment horizontal="center" vertical="center" wrapText="1"/>
      <protection/>
    </xf>
    <xf numFmtId="0" fontId="78" fillId="34" borderId="38" xfId="0" applyFont="1" applyFill="1" applyBorder="1" applyAlignment="1">
      <alignment horizontal="center" vertical="top" wrapText="1" shrinkToFit="1"/>
    </xf>
    <xf numFmtId="0" fontId="78" fillId="34" borderId="17" xfId="0" applyFont="1" applyFill="1" applyBorder="1" applyAlignment="1">
      <alignment horizontal="center" vertical="top" wrapText="1" shrinkToFit="1"/>
    </xf>
    <xf numFmtId="0" fontId="78" fillId="34" borderId="42" xfId="0" applyFont="1" applyFill="1" applyBorder="1" applyAlignment="1">
      <alignment horizontal="center" vertical="top" wrapText="1" shrinkToFit="1"/>
    </xf>
    <xf numFmtId="0" fontId="40" fillId="0" borderId="22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 shrinkToFit="1"/>
    </xf>
    <xf numFmtId="0" fontId="40" fillId="0" borderId="47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1" fontId="40" fillId="0" borderId="34" xfId="0" applyNumberFormat="1" applyFont="1" applyBorder="1" applyAlignment="1">
      <alignment vertical="center" wrapText="1"/>
    </xf>
    <xf numFmtId="1" fontId="40" fillId="0" borderId="10" xfId="0" applyNumberFormat="1" applyFont="1" applyBorder="1" applyAlignment="1">
      <alignment vertical="center" wrapText="1"/>
    </xf>
    <xf numFmtId="1" fontId="40" fillId="0" borderId="15" xfId="0" applyNumberFormat="1" applyFont="1" applyBorder="1" applyAlignment="1">
      <alignment vertical="center" wrapText="1"/>
    </xf>
    <xf numFmtId="1" fontId="40" fillId="0" borderId="22" xfId="0" applyNumberFormat="1" applyFont="1" applyBorder="1" applyAlignment="1">
      <alignment vertical="center" wrapText="1"/>
    </xf>
    <xf numFmtId="1" fontId="40" fillId="0" borderId="11" xfId="0" applyNumberFormat="1" applyFont="1" applyBorder="1" applyAlignment="1">
      <alignment vertical="center" wrapText="1"/>
    </xf>
    <xf numFmtId="1" fontId="40" fillId="0" borderId="36" xfId="0" applyNumberFormat="1" applyFont="1" applyFill="1" applyBorder="1" applyAlignment="1">
      <alignment vertical="center" wrapText="1"/>
    </xf>
    <xf numFmtId="1" fontId="40" fillId="0" borderId="47" xfId="0" applyNumberFormat="1" applyFont="1" applyBorder="1" applyAlignment="1">
      <alignment vertical="center" wrapText="1"/>
    </xf>
    <xf numFmtId="2" fontId="2" fillId="10" borderId="47" xfId="47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top"/>
    </xf>
    <xf numFmtId="2" fontId="0" fillId="0" borderId="10" xfId="0" applyNumberFormat="1" applyBorder="1" applyAlignment="1">
      <alignment vertical="center"/>
    </xf>
    <xf numFmtId="177" fontId="0" fillId="0" borderId="10" xfId="60" applyNumberFormat="1" applyFont="1" applyBorder="1" applyAlignment="1">
      <alignment vertical="center"/>
    </xf>
    <xf numFmtId="43" fontId="79" fillId="0" borderId="0" xfId="72" applyFont="1" applyAlignment="1">
      <alignment vertical="top"/>
    </xf>
    <xf numFmtId="43" fontId="5" fillId="38" borderId="10" xfId="72" applyFont="1" applyFill="1" applyBorder="1" applyAlignment="1">
      <alignment horizontal="center" vertical="top"/>
    </xf>
    <xf numFmtId="43" fontId="0" fillId="10" borderId="10" xfId="72" applyFont="1" applyFill="1" applyBorder="1" applyAlignment="1">
      <alignment vertical="center"/>
    </xf>
    <xf numFmtId="0" fontId="40" fillId="0" borderId="28" xfId="0" applyFont="1" applyBorder="1" applyAlignment="1">
      <alignment horizontal="left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1" fontId="40" fillId="0" borderId="28" xfId="0" applyNumberFormat="1" applyFont="1" applyBorder="1" applyAlignment="1">
      <alignment vertical="center" wrapText="1"/>
    </xf>
    <xf numFmtId="2" fontId="2" fillId="10" borderId="28" xfId="47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vertical="center"/>
    </xf>
    <xf numFmtId="177" fontId="0" fillId="0" borderId="15" xfId="6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3" fontId="0" fillId="10" borderId="15" xfId="72" applyFont="1" applyFill="1" applyBorder="1" applyAlignment="1">
      <alignment vertical="center"/>
    </xf>
    <xf numFmtId="2" fontId="0" fillId="0" borderId="34" xfId="0" applyNumberFormat="1" applyBorder="1" applyAlignment="1">
      <alignment vertical="center"/>
    </xf>
    <xf numFmtId="177" fontId="0" fillId="0" borderId="34" xfId="6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43" fontId="0" fillId="10" borderId="34" xfId="72" applyFont="1" applyFill="1" applyBorder="1" applyAlignment="1">
      <alignment vertical="center"/>
    </xf>
    <xf numFmtId="0" fontId="38" fillId="35" borderId="0" xfId="55" applyFont="1" applyFill="1" applyBorder="1" applyAlignment="1">
      <alignment horizontal="center" vertical="center" wrapText="1"/>
      <protection/>
    </xf>
    <xf numFmtId="2" fontId="2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 shrinkToFit="1"/>
    </xf>
    <xf numFmtId="1" fontId="8" fillId="35" borderId="0" xfId="0" applyNumberFormat="1" applyFont="1" applyFill="1" applyBorder="1" applyAlignment="1">
      <alignment horizontal="center" vertical="center" wrapText="1"/>
    </xf>
    <xf numFmtId="1" fontId="40" fillId="35" borderId="0" xfId="0" applyNumberFormat="1" applyFont="1" applyFill="1" applyBorder="1" applyAlignment="1">
      <alignment vertical="center" wrapText="1"/>
    </xf>
    <xf numFmtId="2" fontId="2" fillId="35" borderId="0" xfId="47" applyNumberFormat="1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 shrinkToFit="1"/>
    </xf>
    <xf numFmtId="14" fontId="2" fillId="35" borderId="0" xfId="0" applyNumberFormat="1" applyFont="1" applyFill="1" applyBorder="1" applyAlignment="1">
      <alignment horizontal="center" vertical="center" wrapText="1"/>
    </xf>
    <xf numFmtId="2" fontId="0" fillId="35" borderId="50" xfId="0" applyNumberFormat="1" applyFill="1" applyBorder="1" applyAlignment="1">
      <alignment vertical="center"/>
    </xf>
    <xf numFmtId="177" fontId="0" fillId="35" borderId="50" xfId="60" applyNumberFormat="1" applyFont="1" applyFill="1" applyBorder="1" applyAlignment="1">
      <alignment vertical="center"/>
    </xf>
    <xf numFmtId="0" fontId="0" fillId="35" borderId="50" xfId="0" applyFill="1" applyBorder="1" applyAlignment="1">
      <alignment vertical="center"/>
    </xf>
    <xf numFmtId="43" fontId="0" fillId="35" borderId="50" xfId="72" applyFont="1" applyFill="1" applyBorder="1" applyAlignment="1">
      <alignment vertical="center"/>
    </xf>
    <xf numFmtId="0" fontId="2" fillId="35" borderId="24" xfId="0" applyFont="1" applyFill="1" applyBorder="1" applyAlignment="1">
      <alignment horizontal="center" vertical="center" wrapText="1"/>
    </xf>
    <xf numFmtId="0" fontId="40" fillId="35" borderId="24" xfId="0" applyFont="1" applyFill="1" applyBorder="1" applyAlignment="1">
      <alignment horizontal="left" vertical="center" wrapText="1"/>
    </xf>
    <xf numFmtId="0" fontId="40" fillId="35" borderId="24" xfId="0" applyFont="1" applyFill="1" applyBorder="1" applyAlignment="1">
      <alignment horizontal="center" vertical="center" wrapText="1"/>
    </xf>
    <xf numFmtId="0" fontId="38" fillId="35" borderId="24" xfId="55" applyFont="1" applyFill="1" applyBorder="1" applyAlignment="1">
      <alignment horizontal="center" vertical="center" wrapText="1"/>
      <protection/>
    </xf>
    <xf numFmtId="2" fontId="2" fillId="35" borderId="24" xfId="0" applyNumberFormat="1" applyFont="1" applyFill="1" applyBorder="1" applyAlignment="1">
      <alignment horizontal="center" vertical="center" wrapText="1"/>
    </xf>
    <xf numFmtId="1" fontId="8" fillId="35" borderId="24" xfId="0" applyNumberFormat="1" applyFont="1" applyFill="1" applyBorder="1" applyAlignment="1">
      <alignment horizontal="center" vertical="center" wrapText="1"/>
    </xf>
    <xf numFmtId="1" fontId="40" fillId="35" borderId="24" xfId="0" applyNumberFormat="1" applyFont="1" applyFill="1" applyBorder="1" applyAlignment="1">
      <alignment vertical="center" wrapText="1"/>
    </xf>
    <xf numFmtId="2" fontId="2" fillId="35" borderId="24" xfId="47" applyNumberFormat="1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 shrinkToFit="1"/>
    </xf>
    <xf numFmtId="2" fontId="0" fillId="35" borderId="24" xfId="0" applyNumberFormat="1" applyFill="1" applyBorder="1" applyAlignment="1">
      <alignment vertical="center"/>
    </xf>
    <xf numFmtId="177" fontId="0" fillId="35" borderId="24" xfId="60" applyNumberFormat="1" applyFont="1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43" fontId="0" fillId="35" borderId="24" xfId="72" applyFont="1" applyFill="1" applyBorder="1" applyAlignment="1">
      <alignment vertical="center"/>
    </xf>
    <xf numFmtId="2" fontId="0" fillId="35" borderId="0" xfId="0" applyNumberFormat="1" applyFill="1" applyBorder="1" applyAlignment="1">
      <alignment vertical="center"/>
    </xf>
    <xf numFmtId="177" fontId="0" fillId="35" borderId="0" xfId="6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43" fontId="0" fillId="35" borderId="0" xfId="72" applyFont="1" applyFill="1" applyBorder="1" applyAlignment="1">
      <alignment vertical="center"/>
    </xf>
    <xf numFmtId="14" fontId="2" fillId="0" borderId="21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2" fontId="2" fillId="7" borderId="10" xfId="47" applyNumberFormat="1" applyFont="1" applyFill="1" applyBorder="1" applyAlignment="1">
      <alignment horizontal="center" vertical="center" wrapText="1"/>
    </xf>
    <xf numFmtId="2" fontId="2" fillId="7" borderId="15" xfId="47" applyNumberFormat="1" applyFont="1" applyFill="1" applyBorder="1" applyAlignment="1">
      <alignment horizontal="center" vertical="center" wrapText="1"/>
    </xf>
    <xf numFmtId="2" fontId="2" fillId="7" borderId="22" xfId="47" applyNumberFormat="1" applyFont="1" applyFill="1" applyBorder="1" applyAlignment="1">
      <alignment horizontal="center" vertical="center" wrapText="1"/>
    </xf>
    <xf numFmtId="2" fontId="2" fillId="7" borderId="11" xfId="47" applyNumberFormat="1" applyFont="1" applyFill="1" applyBorder="1" applyAlignment="1">
      <alignment horizontal="center" vertical="center" wrapText="1"/>
    </xf>
    <xf numFmtId="2" fontId="92" fillId="0" borderId="10" xfId="0" applyNumberFormat="1" applyFont="1" applyBorder="1" applyAlignment="1">
      <alignment vertical="center"/>
    </xf>
    <xf numFmtId="177" fontId="92" fillId="0" borderId="10" xfId="60" applyNumberFormat="1" applyFont="1" applyBorder="1" applyAlignment="1">
      <alignment vertical="center"/>
    </xf>
    <xf numFmtId="0" fontId="92" fillId="0" borderId="10" xfId="0" applyFont="1" applyBorder="1" applyAlignment="1">
      <alignment vertical="center"/>
    </xf>
    <xf numFmtId="43" fontId="92" fillId="10" borderId="10" xfId="72" applyFont="1" applyFill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91" fillId="0" borderId="0" xfId="0" applyFont="1" applyBorder="1" applyAlignment="1">
      <alignment horizontal="left" vertical="top" wrapText="1"/>
    </xf>
    <xf numFmtId="0" fontId="91" fillId="0" borderId="0" xfId="0" applyFont="1" applyBorder="1" applyAlignment="1">
      <alignment horizontal="left" vertical="top"/>
    </xf>
    <xf numFmtId="0" fontId="77" fillId="35" borderId="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5" fillId="38" borderId="10" xfId="0" applyFont="1" applyFill="1" applyBorder="1" applyAlignment="1">
      <alignment horizontal="left" vertical="top"/>
    </xf>
    <xf numFmtId="43" fontId="12" fillId="0" borderId="0" xfId="72" applyFont="1" applyAlignment="1">
      <alignment vertical="top"/>
    </xf>
    <xf numFmtId="174" fontId="0" fillId="0" borderId="0" xfId="72" applyNumberFormat="1" applyFont="1" applyAlignment="1">
      <alignment/>
    </xf>
    <xf numFmtId="174" fontId="79" fillId="0" borderId="0" xfId="72" applyNumberFormat="1" applyFont="1" applyAlignment="1">
      <alignment vertical="top"/>
    </xf>
    <xf numFmtId="174" fontId="12" fillId="0" borderId="0" xfId="72" applyNumberFormat="1" applyFont="1" applyAlignment="1">
      <alignment vertical="top"/>
    </xf>
    <xf numFmtId="43" fontId="93" fillId="0" borderId="0" xfId="72" applyFont="1" applyAlignment="1">
      <alignment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35" borderId="0" xfId="0" applyNumberFormat="1" applyFont="1" applyFill="1" applyBorder="1" applyAlignment="1">
      <alignment horizontal="center" vertical="center" wrapText="1"/>
    </xf>
    <xf numFmtId="180" fontId="2" fillId="0" borderId="28" xfId="0" applyNumberFormat="1" applyFont="1" applyFill="1" applyBorder="1" applyAlignment="1">
      <alignment horizontal="center" vertical="center" wrapText="1"/>
    </xf>
    <xf numFmtId="180" fontId="2" fillId="0" borderId="47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43" fontId="0" fillId="35" borderId="0" xfId="72" applyFont="1" applyFill="1" applyAlignment="1">
      <alignment/>
    </xf>
    <xf numFmtId="43" fontId="0" fillId="35" borderId="0" xfId="72" applyFont="1" applyFill="1" applyBorder="1" applyAlignment="1">
      <alignment/>
    </xf>
    <xf numFmtId="174" fontId="0" fillId="0" borderId="0" xfId="72" applyNumberFormat="1" applyFont="1" applyAlignment="1">
      <alignment vertical="top"/>
    </xf>
    <xf numFmtId="174" fontId="0" fillId="35" borderId="0" xfId="72" applyNumberFormat="1" applyFont="1" applyFill="1" applyAlignment="1">
      <alignment/>
    </xf>
    <xf numFmtId="174" fontId="0" fillId="35" borderId="0" xfId="72" applyNumberFormat="1" applyFont="1" applyFill="1" applyBorder="1" applyAlignment="1">
      <alignment/>
    </xf>
    <xf numFmtId="174" fontId="0" fillId="0" borderId="10" xfId="72" applyNumberFormat="1" applyFont="1" applyBorder="1" applyAlignment="1">
      <alignment horizontal="center" vertical="top"/>
    </xf>
    <xf numFmtId="174" fontId="0" fillId="0" borderId="10" xfId="72" applyNumberFormat="1" applyFont="1" applyBorder="1" applyAlignment="1">
      <alignment horizontal="center"/>
    </xf>
    <xf numFmtId="174" fontId="12" fillId="0" borderId="10" xfId="72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2" fontId="2" fillId="19" borderId="10" xfId="47" applyNumberFormat="1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43" fontId="0" fillId="35" borderId="0" xfId="72" applyFont="1" applyFill="1" applyBorder="1" applyAlignment="1">
      <alignment horizontal="center"/>
    </xf>
    <xf numFmtId="43" fontId="0" fillId="0" borderId="10" xfId="72" applyFont="1" applyBorder="1" applyAlignment="1">
      <alignment vertical="top"/>
    </xf>
    <xf numFmtId="43" fontId="0" fillId="0" borderId="10" xfId="0" applyNumberFormat="1" applyBorder="1" applyAlignment="1">
      <alignment vertical="top"/>
    </xf>
    <xf numFmtId="43" fontId="0" fillId="35" borderId="10" xfId="72" applyFont="1" applyFill="1" applyBorder="1" applyAlignment="1">
      <alignment/>
    </xf>
    <xf numFmtId="43" fontId="0" fillId="35" borderId="10" xfId="0" applyNumberFormat="1" applyFill="1" applyBorder="1" applyAlignment="1">
      <alignment/>
    </xf>
    <xf numFmtId="43" fontId="0" fillId="0" borderId="10" xfId="72" applyFont="1" applyBorder="1" applyAlignment="1">
      <alignment horizontal="center" vertical="top"/>
    </xf>
    <xf numFmtId="2" fontId="2" fillId="28" borderId="34" xfId="47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43" fontId="0" fillId="28" borderId="0" xfId="72" applyFont="1" applyFill="1" applyAlignment="1">
      <alignment vertical="top"/>
    </xf>
    <xf numFmtId="43" fontId="0" fillId="19" borderId="0" xfId="72" applyFont="1" applyFill="1" applyAlignment="1">
      <alignment vertical="top"/>
    </xf>
    <xf numFmtId="43" fontId="0" fillId="0" borderId="10" xfId="72" applyFont="1" applyBorder="1" applyAlignment="1">
      <alignment horizontal="center" vertical="top" wrapText="1"/>
    </xf>
    <xf numFmtId="43" fontId="0" fillId="19" borderId="0" xfId="72" applyFont="1" applyFill="1" applyAlignment="1">
      <alignment/>
    </xf>
    <xf numFmtId="43" fontId="0" fillId="12" borderId="10" xfId="72" applyFont="1" applyFill="1" applyBorder="1" applyAlignment="1">
      <alignment horizontal="center" vertical="top" wrapText="1"/>
    </xf>
    <xf numFmtId="43" fontId="0" fillId="12" borderId="10" xfId="72" applyFont="1" applyFill="1" applyBorder="1" applyAlignment="1">
      <alignment vertical="top"/>
    </xf>
    <xf numFmtId="43" fontId="0" fillId="12" borderId="10" xfId="72" applyFont="1" applyFill="1" applyBorder="1" applyAlignment="1">
      <alignment/>
    </xf>
    <xf numFmtId="174" fontId="0" fillId="38" borderId="10" xfId="72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0" fontId="40" fillId="0" borderId="0" xfId="0" applyFont="1" applyAlignment="1">
      <alignment vertical="top"/>
    </xf>
    <xf numFmtId="0" fontId="2" fillId="35" borderId="10" xfId="0" applyFont="1" applyFill="1" applyBorder="1" applyAlignment="1">
      <alignment vertical="center"/>
    </xf>
    <xf numFmtId="14" fontId="77" fillId="35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43" fontId="94" fillId="4" borderId="10" xfId="72" applyFont="1" applyFill="1" applyBorder="1" applyAlignment="1">
      <alignment horizontal="center" vertical="center" wrapText="1"/>
    </xf>
    <xf numFmtId="43" fontId="94" fillId="4" borderId="34" xfId="72" applyFont="1" applyFill="1" applyBorder="1" applyAlignment="1">
      <alignment horizontal="center" vertical="center" wrapText="1"/>
    </xf>
    <xf numFmtId="0" fontId="94" fillId="4" borderId="34" xfId="0" applyFont="1" applyFill="1" applyBorder="1" applyAlignment="1">
      <alignment horizontal="center" vertical="center" wrapText="1"/>
    </xf>
    <xf numFmtId="180" fontId="94" fillId="4" borderId="3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43" fontId="2" fillId="35" borderId="10" xfId="72" applyFont="1" applyFill="1" applyBorder="1" applyAlignment="1">
      <alignment horizontal="center" vertical="center"/>
    </xf>
    <xf numFmtId="43" fontId="0" fillId="35" borderId="0" xfId="72" applyFont="1" applyFill="1" applyAlignment="1">
      <alignment horizontal="center"/>
    </xf>
    <xf numFmtId="0" fontId="77" fillId="0" borderId="0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9" fillId="0" borderId="42" xfId="0" applyFont="1" applyBorder="1" applyAlignment="1">
      <alignment/>
    </xf>
    <xf numFmtId="0" fontId="94" fillId="4" borderId="10" xfId="0" applyFont="1" applyFill="1" applyBorder="1" applyAlignment="1">
      <alignment horizontal="center" vertical="center" wrapText="1"/>
    </xf>
    <xf numFmtId="180" fontId="94" fillId="4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74" fontId="79" fillId="0" borderId="0" xfId="72" applyNumberFormat="1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3" fontId="2" fillId="35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7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4" fontId="77" fillId="35" borderId="0" xfId="0" applyNumberFormat="1" applyFont="1" applyFill="1" applyBorder="1" applyAlignment="1">
      <alignment vertical="center" wrapText="1"/>
    </xf>
    <xf numFmtId="0" fontId="77" fillId="35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4" fillId="4" borderId="37" xfId="0" applyFont="1" applyFill="1" applyBorder="1" applyAlignment="1">
      <alignment horizontal="center" vertical="center" wrapText="1"/>
    </xf>
    <xf numFmtId="43" fontId="94" fillId="4" borderId="17" xfId="72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/>
    </xf>
    <xf numFmtId="2" fontId="2" fillId="35" borderId="11" xfId="0" applyNumberFormat="1" applyFont="1" applyFill="1" applyBorder="1" applyAlignment="1">
      <alignment horizontal="center" vertical="center" wrapText="1"/>
    </xf>
    <xf numFmtId="0" fontId="95" fillId="4" borderId="17" xfId="0" applyFont="1" applyFill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43" fontId="2" fillId="35" borderId="11" xfId="72" applyFont="1" applyFill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94" fillId="4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94" fillId="4" borderId="21" xfId="0" applyFont="1" applyFill="1" applyBorder="1" applyAlignment="1">
      <alignment horizontal="center" vertical="center" wrapText="1"/>
    </xf>
    <xf numFmtId="14" fontId="59" fillId="0" borderId="17" xfId="72" applyNumberFormat="1" applyFont="1" applyFill="1" applyBorder="1" applyAlignment="1">
      <alignment horizontal="center" vertical="center" wrapText="1"/>
    </xf>
    <xf numFmtId="14" fontId="59" fillId="0" borderId="18" xfId="72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43" fontId="2" fillId="35" borderId="11" xfId="0" applyNumberFormat="1" applyFont="1" applyFill="1" applyBorder="1" applyAlignment="1">
      <alignment horizontal="center" vertical="center" wrapText="1" shrinkToFi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left" vertical="center" wrapText="1"/>
      <protection/>
    </xf>
    <xf numFmtId="172" fontId="2" fillId="0" borderId="11" xfId="63" applyFont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/>
    </xf>
    <xf numFmtId="14" fontId="59" fillId="0" borderId="18" xfId="0" applyNumberFormat="1" applyFont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14" fontId="59" fillId="0" borderId="17" xfId="0" applyNumberFormat="1" applyFont="1" applyBorder="1" applyAlignment="1">
      <alignment horizontal="center" vertical="center"/>
    </xf>
    <xf numFmtId="0" fontId="2" fillId="35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3" fontId="2" fillId="0" borderId="10" xfId="7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3" fontId="2" fillId="0" borderId="11" xfId="72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left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4" fontId="59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" fillId="0" borderId="22" xfId="0" applyFont="1" applyBorder="1" applyAlignment="1">
      <alignment horizontal="left" vertical="center" wrapText="1"/>
    </xf>
    <xf numFmtId="2" fontId="2" fillId="0" borderId="22" xfId="47" applyNumberFormat="1" applyFont="1" applyBorder="1" applyAlignment="1">
      <alignment horizontal="center" vertical="center" wrapText="1"/>
    </xf>
    <xf numFmtId="14" fontId="2" fillId="0" borderId="44" xfId="0" applyNumberFormat="1" applyFont="1" applyFill="1" applyBorder="1" applyAlignment="1">
      <alignment horizontal="center" vertical="center" wrapText="1"/>
    </xf>
    <xf numFmtId="2" fontId="2" fillId="0" borderId="10" xfId="47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5" xfId="47" applyNumberFormat="1" applyFont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 shrinkToFit="1"/>
    </xf>
    <xf numFmtId="2" fontId="2" fillId="0" borderId="47" xfId="47" applyNumberFormat="1" applyFont="1" applyBorder="1" applyAlignment="1">
      <alignment horizontal="center" vertical="center" wrapText="1"/>
    </xf>
    <xf numFmtId="14" fontId="2" fillId="0" borderId="51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 shrinkToFit="1"/>
    </xf>
    <xf numFmtId="2" fontId="2" fillId="0" borderId="33" xfId="47" applyNumberFormat="1" applyFont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94" fillId="4" borderId="28" xfId="0" applyNumberFormat="1" applyFont="1" applyFill="1" applyBorder="1" applyAlignment="1">
      <alignment horizontal="center" vertical="center" wrapText="1"/>
    </xf>
    <xf numFmtId="14" fontId="96" fillId="0" borderId="24" xfId="0" applyNumberFormat="1" applyFont="1" applyFill="1" applyBorder="1" applyAlignment="1">
      <alignment horizontal="left" vertical="center" wrapText="1"/>
    </xf>
    <xf numFmtId="0" fontId="40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0" fontId="94" fillId="4" borderId="15" xfId="0" applyNumberFormat="1" applyFont="1" applyFill="1" applyBorder="1" applyAlignment="1">
      <alignment horizontal="center" vertical="center" wrapText="1"/>
    </xf>
    <xf numFmtId="180" fontId="94" fillId="4" borderId="35" xfId="0" applyNumberFormat="1" applyFont="1" applyFill="1" applyBorder="1" applyAlignment="1">
      <alignment horizontal="center" vertical="center" wrapText="1"/>
    </xf>
    <xf numFmtId="180" fontId="94" fillId="4" borderId="5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12" borderId="10" xfId="55" applyFont="1" applyFill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43" fontId="2" fillId="0" borderId="10" xfId="72" applyFont="1" applyFill="1" applyBorder="1" applyAlignment="1">
      <alignment horizontal="center" vertical="center" wrapText="1" shrinkToFit="1"/>
    </xf>
    <xf numFmtId="43" fontId="2" fillId="0" borderId="11" xfId="72" applyFont="1" applyFill="1" applyBorder="1" applyAlignment="1">
      <alignment horizontal="center" vertical="center" wrapText="1" shrinkToFit="1"/>
    </xf>
    <xf numFmtId="0" fontId="17" fillId="0" borderId="0" xfId="55" applyFont="1" applyBorder="1" applyAlignment="1">
      <alignment vertical="top" wrapText="1"/>
      <protection/>
    </xf>
    <xf numFmtId="0" fontId="94" fillId="4" borderId="15" xfId="0" applyFont="1" applyFill="1" applyBorder="1" applyAlignment="1">
      <alignment horizontal="center" vertical="center" wrapText="1"/>
    </xf>
    <xf numFmtId="0" fontId="94" fillId="4" borderId="16" xfId="0" applyFont="1" applyFill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50" xfId="0" applyFont="1" applyFill="1" applyBorder="1" applyAlignment="1">
      <alignment horizontal="center"/>
    </xf>
    <xf numFmtId="0" fontId="2" fillId="0" borderId="50" xfId="55" applyFont="1" applyFill="1" applyBorder="1" applyAlignment="1">
      <alignment horizontal="left" vertical="center" wrapText="1"/>
      <protection/>
    </xf>
    <xf numFmtId="172" fontId="2" fillId="0" borderId="50" xfId="63" applyFont="1" applyFill="1" applyBorder="1" applyAlignment="1">
      <alignment horizontal="center" vertical="center" wrapText="1"/>
    </xf>
    <xf numFmtId="172" fontId="17" fillId="0" borderId="0" xfId="63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40" fillId="0" borderId="21" xfId="0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0" fontId="1" fillId="12" borderId="11" xfId="55" applyFont="1" applyFill="1" applyBorder="1" applyAlignment="1">
      <alignment horizontal="center" vertical="center" wrapText="1"/>
      <protection/>
    </xf>
    <xf numFmtId="0" fontId="77" fillId="35" borderId="0" xfId="0" applyFont="1" applyFill="1" applyBorder="1" applyAlignment="1">
      <alignment horizontal="right" vertical="center" wrapText="1"/>
    </xf>
    <xf numFmtId="0" fontId="7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6" fillId="0" borderId="41" xfId="0" applyFont="1" applyBorder="1" applyAlignment="1">
      <alignment vertical="top" wrapText="1"/>
    </xf>
    <xf numFmtId="0" fontId="79" fillId="0" borderId="42" xfId="0" applyFont="1" applyBorder="1" applyAlignment="1">
      <alignment vertical="top"/>
    </xf>
    <xf numFmtId="0" fontId="86" fillId="0" borderId="41" xfId="0" applyFont="1" applyBorder="1" applyAlignment="1">
      <alignment horizontal="left" wrapText="1"/>
    </xf>
    <xf numFmtId="0" fontId="9" fillId="0" borderId="41" xfId="0" applyFont="1" applyBorder="1" applyAlignment="1">
      <alignment/>
    </xf>
    <xf numFmtId="0" fontId="40" fillId="0" borderId="41" xfId="0" applyFont="1" applyBorder="1" applyAlignment="1">
      <alignment/>
    </xf>
    <xf numFmtId="0" fontId="40" fillId="0" borderId="38" xfId="0" applyFont="1" applyBorder="1" applyAlignment="1">
      <alignment/>
    </xf>
    <xf numFmtId="0" fontId="40" fillId="18" borderId="0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79" fillId="0" borderId="42" xfId="0" applyFont="1" applyBorder="1" applyAlignment="1">
      <alignment horizontal="left"/>
    </xf>
    <xf numFmtId="0" fontId="40" fillId="0" borderId="42" xfId="0" applyFont="1" applyBorder="1" applyAlignment="1">
      <alignment/>
    </xf>
    <xf numFmtId="0" fontId="86" fillId="35" borderId="41" xfId="0" applyFont="1" applyFill="1" applyBorder="1" applyAlignment="1">
      <alignment vertical="top" wrapText="1"/>
    </xf>
    <xf numFmtId="0" fontId="40" fillId="35" borderId="41" xfId="0" applyFont="1" applyFill="1" applyBorder="1" applyAlignment="1">
      <alignment/>
    </xf>
    <xf numFmtId="0" fontId="40" fillId="35" borderId="42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 vertical="top" wrapText="1"/>
    </xf>
    <xf numFmtId="0" fontId="1" fillId="35" borderId="22" xfId="55" applyFont="1" applyFill="1" applyBorder="1" applyAlignment="1">
      <alignment horizontal="center" vertical="center" wrapText="1"/>
      <protection/>
    </xf>
    <xf numFmtId="0" fontId="1" fillId="35" borderId="10" xfId="55" applyFont="1" applyFill="1" applyBorder="1" applyAlignment="1">
      <alignment horizontal="center" vertical="center" wrapText="1"/>
      <protection/>
    </xf>
    <xf numFmtId="0" fontId="1" fillId="35" borderId="15" xfId="55" applyFont="1" applyFill="1" applyBorder="1" applyAlignment="1">
      <alignment horizontal="center" vertical="center" wrapText="1"/>
      <protection/>
    </xf>
    <xf numFmtId="0" fontId="1" fillId="35" borderId="47" xfId="55" applyFont="1" applyFill="1" applyBorder="1" applyAlignment="1">
      <alignment horizontal="center" vertical="center" wrapText="1"/>
      <protection/>
    </xf>
    <xf numFmtId="0" fontId="1" fillId="35" borderId="33" xfId="55" applyFont="1" applyFill="1" applyBorder="1" applyAlignment="1">
      <alignment horizontal="center" vertical="center" wrapText="1"/>
      <protection/>
    </xf>
    <xf numFmtId="1" fontId="2" fillId="35" borderId="22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1" fontId="2" fillId="35" borderId="47" xfId="0" applyNumberFormat="1" applyFont="1" applyFill="1" applyBorder="1" applyAlignment="1">
      <alignment horizontal="center" vertical="center" wrapText="1"/>
    </xf>
    <xf numFmtId="1" fontId="2" fillId="35" borderId="33" xfId="0" applyNumberFormat="1" applyFont="1" applyFill="1" applyBorder="1" applyAlignment="1">
      <alignment horizontal="center" vertical="center" wrapText="1"/>
    </xf>
    <xf numFmtId="0" fontId="40" fillId="19" borderId="0" xfId="0" applyFont="1" applyFill="1" applyBorder="1" applyAlignment="1">
      <alignment horizontal="center"/>
    </xf>
    <xf numFmtId="1" fontId="2" fillId="13" borderId="10" xfId="0" applyNumberFormat="1" applyFont="1" applyFill="1" applyBorder="1" applyAlignment="1">
      <alignment horizontal="center" vertical="center"/>
    </xf>
    <xf numFmtId="1" fontId="2" fillId="13" borderId="11" xfId="0" applyNumberFormat="1" applyFont="1" applyFill="1" applyBorder="1" applyAlignment="1">
      <alignment horizontal="center" vertical="center"/>
    </xf>
    <xf numFmtId="0" fontId="1" fillId="13" borderId="10" xfId="55" applyFont="1" applyFill="1" applyBorder="1" applyAlignment="1">
      <alignment horizontal="center" vertical="center" wrapText="1"/>
      <protection/>
    </xf>
    <xf numFmtId="0" fontId="2" fillId="13" borderId="10" xfId="55" applyFont="1" applyFill="1" applyBorder="1" applyAlignment="1">
      <alignment horizontal="center" vertical="center" wrapText="1"/>
      <protection/>
    </xf>
    <xf numFmtId="0" fontId="2" fillId="13" borderId="11" xfId="55" applyFont="1" applyFill="1" applyBorder="1" applyAlignment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40" fillId="0" borderId="42" xfId="0" applyFont="1" applyBorder="1" applyAlignment="1">
      <alignment/>
    </xf>
    <xf numFmtId="0" fontId="40" fillId="0" borderId="50" xfId="0" applyFont="1" applyBorder="1" applyAlignment="1">
      <alignment/>
    </xf>
    <xf numFmtId="0" fontId="40" fillId="0" borderId="39" xfId="0" applyFont="1" applyBorder="1" applyAlignment="1">
      <alignment/>
    </xf>
    <xf numFmtId="0" fontId="91" fillId="0" borderId="4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4" fontId="2" fillId="35" borderId="15" xfId="0" applyNumberFormat="1" applyFont="1" applyFill="1" applyBorder="1" applyAlignment="1">
      <alignment horizontal="center" vertical="top" wrapText="1"/>
    </xf>
    <xf numFmtId="14" fontId="2" fillId="35" borderId="33" xfId="0" applyNumberFormat="1" applyFont="1" applyFill="1" applyBorder="1" applyAlignment="1">
      <alignment horizontal="center" vertical="top" wrapText="1"/>
    </xf>
    <xf numFmtId="14" fontId="2" fillId="35" borderId="34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4" fontId="77" fillId="35" borderId="0" xfId="0" applyNumberFormat="1" applyFont="1" applyFill="1" applyBorder="1" applyAlignment="1">
      <alignment horizontal="left" vertical="center" wrapText="1"/>
    </xf>
    <xf numFmtId="0" fontId="77" fillId="35" borderId="0" xfId="0" applyFont="1" applyFill="1" applyBorder="1" applyAlignment="1">
      <alignment horizontal="left" vertical="center" wrapText="1"/>
    </xf>
    <xf numFmtId="0" fontId="77" fillId="35" borderId="0" xfId="0" applyFont="1" applyFill="1" applyBorder="1" applyAlignment="1">
      <alignment horizontal="right" vertical="center" wrapText="1"/>
    </xf>
    <xf numFmtId="0" fontId="80" fillId="7" borderId="15" xfId="0" applyFont="1" applyFill="1" applyBorder="1" applyAlignment="1">
      <alignment horizontal="center" vertical="top"/>
    </xf>
    <xf numFmtId="0" fontId="80" fillId="7" borderId="34" xfId="0" applyFont="1" applyFill="1" applyBorder="1" applyAlignment="1">
      <alignment horizontal="center" vertical="top"/>
    </xf>
    <xf numFmtId="0" fontId="77" fillId="7" borderId="10" xfId="0" applyFont="1" applyFill="1" applyBorder="1" applyAlignment="1">
      <alignment horizontal="center" vertical="top"/>
    </xf>
    <xf numFmtId="0" fontId="77" fillId="13" borderId="15" xfId="0" applyFont="1" applyFill="1" applyBorder="1" applyAlignment="1">
      <alignment horizontal="center" vertical="top" wrapText="1" shrinkToFit="1"/>
    </xf>
    <xf numFmtId="0" fontId="77" fillId="13" borderId="34" xfId="0" applyFont="1" applyFill="1" applyBorder="1" applyAlignment="1">
      <alignment horizontal="center" vertical="top" wrapText="1" shrinkToFit="1"/>
    </xf>
    <xf numFmtId="0" fontId="91" fillId="0" borderId="0" xfId="0" applyFont="1" applyBorder="1" applyAlignment="1">
      <alignment horizontal="left" vertical="top" wrapText="1"/>
    </xf>
    <xf numFmtId="0" fontId="91" fillId="0" borderId="0" xfId="0" applyFont="1" applyBorder="1" applyAlignment="1">
      <alignment horizontal="left" vertical="top"/>
    </xf>
    <xf numFmtId="14" fontId="84" fillId="35" borderId="0" xfId="0" applyNumberFormat="1" applyFont="1" applyFill="1" applyBorder="1" applyAlignment="1">
      <alignment horizontal="left" vertical="center" wrapText="1"/>
    </xf>
    <xf numFmtId="0" fontId="84" fillId="35" borderId="0" xfId="0" applyFont="1" applyFill="1" applyBorder="1" applyAlignment="1">
      <alignment horizontal="left" vertical="center" wrapText="1"/>
    </xf>
    <xf numFmtId="0" fontId="84" fillId="35" borderId="0" xfId="0" applyFont="1" applyFill="1" applyBorder="1" applyAlignment="1">
      <alignment horizontal="right" vertical="center" wrapText="1"/>
    </xf>
    <xf numFmtId="0" fontId="77" fillId="4" borderId="12" xfId="0" applyFont="1" applyFill="1" applyBorder="1" applyAlignment="1">
      <alignment horizontal="center"/>
    </xf>
    <xf numFmtId="0" fontId="77" fillId="4" borderId="27" xfId="0" applyFont="1" applyFill="1" applyBorder="1" applyAlignment="1">
      <alignment horizontal="center"/>
    </xf>
    <xf numFmtId="0" fontId="77" fillId="4" borderId="23" xfId="0" applyFont="1" applyFill="1" applyBorder="1" applyAlignment="1">
      <alignment horizontal="center"/>
    </xf>
    <xf numFmtId="0" fontId="77" fillId="7" borderId="12" xfId="0" applyFont="1" applyFill="1" applyBorder="1" applyAlignment="1">
      <alignment horizontal="left"/>
    </xf>
    <xf numFmtId="0" fontId="77" fillId="7" borderId="27" xfId="0" applyFont="1" applyFill="1" applyBorder="1" applyAlignment="1">
      <alignment horizontal="left"/>
    </xf>
    <xf numFmtId="0" fontId="77" fillId="7" borderId="23" xfId="0" applyFont="1" applyFill="1" applyBorder="1" applyAlignment="1">
      <alignment horizontal="left"/>
    </xf>
    <xf numFmtId="0" fontId="80" fillId="4" borderId="15" xfId="0" applyFont="1" applyFill="1" applyBorder="1" applyAlignment="1">
      <alignment horizontal="center" vertical="top" textRotation="90"/>
    </xf>
    <xf numFmtId="0" fontId="80" fillId="4" borderId="34" xfId="0" applyFont="1" applyFill="1" applyBorder="1" applyAlignment="1">
      <alignment horizontal="center" vertical="top" textRotation="90"/>
    </xf>
    <xf numFmtId="0" fontId="80" fillId="4" borderId="15" xfId="0" applyFont="1" applyFill="1" applyBorder="1" applyAlignment="1">
      <alignment horizontal="center" vertical="top"/>
    </xf>
    <xf numFmtId="0" fontId="80" fillId="4" borderId="34" xfId="0" applyFont="1" applyFill="1" applyBorder="1" applyAlignment="1">
      <alignment horizontal="center" vertical="top"/>
    </xf>
    <xf numFmtId="0" fontId="80" fillId="4" borderId="54" xfId="0" applyFont="1" applyFill="1" applyBorder="1" applyAlignment="1">
      <alignment horizontal="center" vertical="top"/>
    </xf>
    <xf numFmtId="0" fontId="80" fillId="4" borderId="39" xfId="0" applyFont="1" applyFill="1" applyBorder="1" applyAlignment="1">
      <alignment horizontal="center" vertical="top"/>
    </xf>
    <xf numFmtId="0" fontId="80" fillId="7" borderId="15" xfId="0" applyFont="1" applyFill="1" applyBorder="1" applyAlignment="1">
      <alignment horizontal="center" vertical="top" wrapText="1"/>
    </xf>
    <xf numFmtId="0" fontId="80" fillId="7" borderId="34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2" fillId="0" borderId="12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91" fillId="0" borderId="12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9" fillId="39" borderId="0" xfId="0" applyFont="1" applyFill="1" applyBorder="1" applyAlignment="1">
      <alignment vertical="center" wrapText="1"/>
    </xf>
    <xf numFmtId="0" fontId="9" fillId="40" borderId="0" xfId="0" applyFont="1" applyFill="1" applyBorder="1" applyAlignment="1">
      <alignment horizontal="left" vertical="top" wrapText="1"/>
    </xf>
    <xf numFmtId="0" fontId="9" fillId="40" borderId="0" xfId="0" applyFont="1" applyFill="1" applyBorder="1" applyAlignment="1">
      <alignment horizontal="left" vertical="top" wrapText="1"/>
    </xf>
    <xf numFmtId="0" fontId="86" fillId="0" borderId="19" xfId="0" applyFont="1" applyFill="1" applyBorder="1" applyAlignment="1">
      <alignment horizontal="left" vertical="top" wrapText="1"/>
    </xf>
    <xf numFmtId="0" fontId="86" fillId="0" borderId="24" xfId="0" applyFont="1" applyFill="1" applyBorder="1" applyAlignment="1">
      <alignment horizontal="left" vertical="top" wrapText="1"/>
    </xf>
    <xf numFmtId="0" fontId="86" fillId="0" borderId="54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top"/>
    </xf>
    <xf numFmtId="0" fontId="59" fillId="35" borderId="0" xfId="0" applyFont="1" applyFill="1" applyBorder="1" applyAlignment="1">
      <alignment horizontal="left" vertical="center" wrapText="1"/>
    </xf>
    <xf numFmtId="14" fontId="96" fillId="4" borderId="55" xfId="0" applyNumberFormat="1" applyFont="1" applyFill="1" applyBorder="1" applyAlignment="1">
      <alignment horizontal="left" vertical="center" wrapText="1"/>
    </xf>
    <xf numFmtId="14" fontId="96" fillId="4" borderId="56" xfId="0" applyNumberFormat="1" applyFont="1" applyFill="1" applyBorder="1" applyAlignment="1">
      <alignment horizontal="left" vertical="center" wrapText="1"/>
    </xf>
    <xf numFmtId="14" fontId="96" fillId="4" borderId="57" xfId="0" applyNumberFormat="1" applyFont="1" applyFill="1" applyBorder="1" applyAlignment="1">
      <alignment horizontal="left" vertical="center" wrapText="1"/>
    </xf>
    <xf numFmtId="0" fontId="91" fillId="0" borderId="58" xfId="0" applyFont="1" applyBorder="1" applyAlignment="1">
      <alignment horizontal="center" vertical="center" wrapText="1"/>
    </xf>
    <xf numFmtId="0" fontId="91" fillId="0" borderId="59" xfId="0" applyFont="1" applyBorder="1" applyAlignment="1">
      <alignment horizontal="center" vertical="center" wrapText="1"/>
    </xf>
    <xf numFmtId="0" fontId="91" fillId="0" borderId="6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43" fontId="0" fillId="35" borderId="10" xfId="72" applyFont="1" applyFill="1" applyBorder="1" applyAlignment="1">
      <alignment horizontal="center"/>
    </xf>
    <xf numFmtId="0" fontId="91" fillId="0" borderId="12" xfId="0" applyFont="1" applyBorder="1" applyAlignment="1">
      <alignment horizontal="left" vertical="top" wrapText="1"/>
    </xf>
    <xf numFmtId="0" fontId="91" fillId="0" borderId="27" xfId="0" applyFont="1" applyBorder="1" applyAlignment="1">
      <alignment horizontal="left" vertical="top"/>
    </xf>
    <xf numFmtId="14" fontId="85" fillId="34" borderId="34" xfId="0" applyNumberFormat="1" applyFont="1" applyFill="1" applyBorder="1" applyAlignment="1">
      <alignment horizontal="left" vertical="center" wrapText="1"/>
    </xf>
    <xf numFmtId="0" fontId="85" fillId="34" borderId="34" xfId="0" applyFont="1" applyFill="1" applyBorder="1" applyAlignment="1">
      <alignment horizontal="left" vertical="center" wrapText="1"/>
    </xf>
    <xf numFmtId="0" fontId="85" fillId="34" borderId="33" xfId="0" applyFont="1" applyFill="1" applyBorder="1" applyAlignment="1">
      <alignment horizontal="left" vertical="center" wrapText="1"/>
    </xf>
    <xf numFmtId="0" fontId="85" fillId="34" borderId="41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right" vertical="center" wrapText="1"/>
    </xf>
    <xf numFmtId="0" fontId="85" fillId="34" borderId="50" xfId="0" applyFont="1" applyFill="1" applyBorder="1" applyAlignment="1">
      <alignment horizontal="right" vertical="center" wrapText="1"/>
    </xf>
    <xf numFmtId="0" fontId="78" fillId="34" borderId="54" xfId="0" applyFont="1" applyFill="1" applyBorder="1" applyAlignment="1">
      <alignment horizontal="center" vertical="top" wrapText="1"/>
    </xf>
    <xf numFmtId="0" fontId="78" fillId="34" borderId="42" xfId="0" applyFont="1" applyFill="1" applyBorder="1" applyAlignment="1">
      <alignment horizontal="center" vertical="top" wrapText="1"/>
    </xf>
    <xf numFmtId="0" fontId="78" fillId="34" borderId="32" xfId="0" applyFont="1" applyFill="1" applyBorder="1" applyAlignment="1">
      <alignment horizontal="center" vertical="top" wrapText="1"/>
    </xf>
    <xf numFmtId="180" fontId="78" fillId="34" borderId="15" xfId="0" applyNumberFormat="1" applyFont="1" applyFill="1" applyBorder="1" applyAlignment="1">
      <alignment horizontal="center" vertical="top" wrapText="1"/>
    </xf>
    <xf numFmtId="180" fontId="78" fillId="34" borderId="33" xfId="0" applyNumberFormat="1" applyFont="1" applyFill="1" applyBorder="1" applyAlignment="1">
      <alignment horizontal="center" vertical="top" wrapText="1"/>
    </xf>
    <xf numFmtId="180" fontId="78" fillId="34" borderId="28" xfId="0" applyNumberFormat="1" applyFont="1" applyFill="1" applyBorder="1" applyAlignment="1">
      <alignment horizontal="center" vertical="top" wrapText="1"/>
    </xf>
    <xf numFmtId="0" fontId="78" fillId="34" borderId="15" xfId="0" applyFont="1" applyFill="1" applyBorder="1" applyAlignment="1">
      <alignment horizontal="center" vertical="top" wrapText="1" shrinkToFit="1"/>
    </xf>
    <xf numFmtId="0" fontId="78" fillId="34" borderId="28" xfId="0" applyFont="1" applyFill="1" applyBorder="1" applyAlignment="1">
      <alignment horizontal="center" vertical="top" wrapText="1" shrinkToFit="1"/>
    </xf>
    <xf numFmtId="0" fontId="78" fillId="34" borderId="16" xfId="0" applyFont="1" applyFill="1" applyBorder="1" applyAlignment="1">
      <alignment horizontal="center" vertical="top" wrapText="1" shrinkToFit="1"/>
    </xf>
    <xf numFmtId="0" fontId="78" fillId="34" borderId="53" xfId="0" applyFont="1" applyFill="1" applyBorder="1" applyAlignment="1">
      <alignment horizontal="center" vertical="top" wrapText="1" shrinkToFit="1"/>
    </xf>
    <xf numFmtId="0" fontId="78" fillId="34" borderId="16" xfId="0" applyFont="1" applyFill="1" applyBorder="1" applyAlignment="1">
      <alignment horizontal="center" vertical="top" wrapText="1"/>
    </xf>
    <xf numFmtId="0" fontId="78" fillId="34" borderId="61" xfId="0" applyFont="1" applyFill="1" applyBorder="1" applyAlignment="1">
      <alignment horizontal="center" vertical="top" wrapText="1"/>
    </xf>
    <xf numFmtId="0" fontId="78" fillId="34" borderId="53" xfId="0" applyFont="1" applyFill="1" applyBorder="1" applyAlignment="1">
      <alignment horizontal="center" vertical="top" wrapText="1"/>
    </xf>
    <xf numFmtId="0" fontId="97" fillId="34" borderId="20" xfId="0" applyFont="1" applyFill="1" applyBorder="1" applyAlignment="1">
      <alignment horizontal="center" vertical="top" wrapText="1"/>
    </xf>
    <xf numFmtId="0" fontId="97" fillId="34" borderId="25" xfId="0" applyFont="1" applyFill="1" applyBorder="1" applyAlignment="1">
      <alignment horizontal="center" vertical="top" wrapText="1"/>
    </xf>
    <xf numFmtId="0" fontId="97" fillId="34" borderId="22" xfId="0" applyFont="1" applyFill="1" applyBorder="1" applyAlignment="1">
      <alignment horizontal="center" vertical="top" wrapText="1"/>
    </xf>
    <xf numFmtId="0" fontId="97" fillId="34" borderId="36" xfId="0" applyFont="1" applyFill="1" applyBorder="1" applyAlignment="1">
      <alignment horizontal="center" vertical="top" wrapText="1"/>
    </xf>
    <xf numFmtId="0" fontId="97" fillId="34" borderId="55" xfId="0" applyFont="1" applyFill="1" applyBorder="1" applyAlignment="1">
      <alignment horizontal="center" vertical="center" wrapText="1"/>
    </xf>
    <xf numFmtId="0" fontId="97" fillId="34" borderId="56" xfId="0" applyFont="1" applyFill="1" applyBorder="1" applyAlignment="1">
      <alignment horizontal="center" vertical="center" wrapText="1"/>
    </xf>
    <xf numFmtId="0" fontId="97" fillId="34" borderId="57" xfId="0" applyFont="1" applyFill="1" applyBorder="1" applyAlignment="1">
      <alignment horizontal="center" vertical="center" wrapText="1"/>
    </xf>
    <xf numFmtId="0" fontId="78" fillId="34" borderId="23" xfId="0" applyFont="1" applyFill="1" applyBorder="1" applyAlignment="1">
      <alignment horizontal="center" vertical="center" wrapText="1" shrinkToFit="1"/>
    </xf>
    <xf numFmtId="0" fontId="78" fillId="34" borderId="54" xfId="0" applyFont="1" applyFill="1" applyBorder="1" applyAlignment="1">
      <alignment horizontal="center" vertical="center" wrapText="1" shrinkToFit="1"/>
    </xf>
    <xf numFmtId="0" fontId="78" fillId="34" borderId="14" xfId="0" applyFont="1" applyFill="1" applyBorder="1" applyAlignment="1">
      <alignment horizontal="center" vertical="top" wrapText="1"/>
    </xf>
    <xf numFmtId="0" fontId="78" fillId="34" borderId="35" xfId="0" applyFont="1" applyFill="1" applyBorder="1" applyAlignment="1">
      <alignment horizontal="center" vertical="top" wrapText="1"/>
    </xf>
    <xf numFmtId="0" fontId="78" fillId="34" borderId="15" xfId="0" applyFont="1" applyFill="1" applyBorder="1" applyAlignment="1">
      <alignment horizontal="center" vertical="top" wrapText="1"/>
    </xf>
    <xf numFmtId="0" fontId="78" fillId="34" borderId="28" xfId="0" applyFont="1" applyFill="1" applyBorder="1" applyAlignment="1">
      <alignment horizontal="center" vertical="top" wrapText="1"/>
    </xf>
    <xf numFmtId="0" fontId="78" fillId="34" borderId="15" xfId="0" applyFont="1" applyFill="1" applyBorder="1" applyAlignment="1">
      <alignment horizontal="center" vertical="top" shrinkToFit="1"/>
    </xf>
    <xf numFmtId="0" fontId="78" fillId="34" borderId="28" xfId="0" applyFont="1" applyFill="1" applyBorder="1" applyAlignment="1">
      <alignment horizontal="center" vertical="top" shrinkToFit="1"/>
    </xf>
    <xf numFmtId="0" fontId="78" fillId="34" borderId="21" xfId="0" applyFont="1" applyFill="1" applyBorder="1" applyAlignment="1">
      <alignment horizontal="center" vertical="top" wrapText="1" shrinkToFit="1"/>
    </xf>
    <xf numFmtId="0" fontId="78" fillId="34" borderId="34" xfId="0" applyFont="1" applyFill="1" applyBorder="1" applyAlignment="1">
      <alignment horizontal="center" vertical="top" wrapText="1"/>
    </xf>
    <xf numFmtId="0" fontId="78" fillId="34" borderId="15" xfId="0" applyFont="1" applyFill="1" applyBorder="1" applyAlignment="1">
      <alignment horizontal="left" vertical="top" shrinkToFit="1"/>
    </xf>
    <xf numFmtId="0" fontId="78" fillId="34" borderId="34" xfId="0" applyFont="1" applyFill="1" applyBorder="1" applyAlignment="1">
      <alignment horizontal="left" vertical="top" shrinkToFit="1"/>
    </xf>
    <xf numFmtId="0" fontId="78" fillId="34" borderId="34" xfId="0" applyFont="1" applyFill="1" applyBorder="1" applyAlignment="1">
      <alignment horizontal="center" vertical="top" wrapText="1" shrinkToFit="1"/>
    </xf>
    <xf numFmtId="0" fontId="78" fillId="34" borderId="10" xfId="0" applyFont="1" applyFill="1" applyBorder="1" applyAlignment="1">
      <alignment horizontal="center" vertical="top" wrapText="1" shrinkToFit="1"/>
    </xf>
    <xf numFmtId="0" fontId="78" fillId="34" borderId="17" xfId="0" applyFont="1" applyFill="1" applyBorder="1" applyAlignment="1">
      <alignment horizontal="center" vertical="top" wrapText="1" shrinkToFit="1"/>
    </xf>
    <xf numFmtId="0" fontId="40" fillId="0" borderId="62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 shrinkToFit="1"/>
    </xf>
    <xf numFmtId="0" fontId="71" fillId="0" borderId="63" xfId="0" applyFont="1" applyFill="1" applyBorder="1" applyAlignment="1">
      <alignment horizontal="center" vertical="center" wrapText="1" shrinkToFit="1"/>
    </xf>
    <xf numFmtId="0" fontId="71" fillId="0" borderId="19" xfId="0" applyFont="1" applyFill="1" applyBorder="1" applyAlignment="1">
      <alignment horizontal="center" vertical="center" wrapText="1" shrinkToFit="1"/>
    </xf>
    <xf numFmtId="0" fontId="71" fillId="0" borderId="64" xfId="0" applyFont="1" applyFill="1" applyBorder="1" applyAlignment="1">
      <alignment horizontal="center" vertical="center" wrapText="1" shrinkToFit="1"/>
    </xf>
    <xf numFmtId="0" fontId="40" fillId="0" borderId="35" xfId="0" applyFont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 shrinkToFit="1"/>
    </xf>
    <xf numFmtId="0" fontId="71" fillId="0" borderId="65" xfId="0" applyFont="1" applyFill="1" applyBorder="1" applyAlignment="1">
      <alignment horizontal="center" vertical="center" wrapText="1" shrinkToFit="1"/>
    </xf>
    <xf numFmtId="0" fontId="40" fillId="0" borderId="6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 shrinkToFit="1"/>
    </xf>
    <xf numFmtId="0" fontId="71" fillId="0" borderId="57" xfId="0" applyFont="1" applyFill="1" applyBorder="1" applyAlignment="1">
      <alignment horizontal="center" vertical="center" wrapText="1" shrinkToFit="1"/>
    </xf>
    <xf numFmtId="0" fontId="71" fillId="0" borderId="48" xfId="0" applyFont="1" applyFill="1" applyBorder="1" applyAlignment="1">
      <alignment horizontal="center" vertical="center" wrapText="1" shrinkToFit="1"/>
    </xf>
    <xf numFmtId="0" fontId="71" fillId="0" borderId="60" xfId="0" applyFont="1" applyFill="1" applyBorder="1" applyAlignment="1">
      <alignment horizontal="center" vertical="center" wrapText="1" shrinkToFit="1"/>
    </xf>
    <xf numFmtId="0" fontId="40" fillId="0" borderId="37" xfId="0" applyFont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left" vertical="center" wrapText="1"/>
    </xf>
    <xf numFmtId="0" fontId="71" fillId="0" borderId="29" xfId="0" applyFont="1" applyFill="1" applyBorder="1" applyAlignment="1">
      <alignment horizontal="center" vertical="center" wrapText="1" shrinkToFit="1"/>
    </xf>
    <xf numFmtId="0" fontId="71" fillId="0" borderId="67" xfId="0" applyFont="1" applyFill="1" applyBorder="1" applyAlignment="1">
      <alignment horizontal="center" vertical="center" wrapText="1" shrinkToFit="1"/>
    </xf>
    <xf numFmtId="0" fontId="91" fillId="35" borderId="10" xfId="0" applyFont="1" applyFill="1" applyBorder="1" applyAlignment="1">
      <alignment horizontal="center" vertical="center" wrapText="1"/>
    </xf>
    <xf numFmtId="14" fontId="96" fillId="4" borderId="10" xfId="0" applyNumberFormat="1" applyFont="1" applyFill="1" applyBorder="1" applyAlignment="1">
      <alignment horizontal="left" vertical="center" wrapText="1"/>
    </xf>
    <xf numFmtId="14" fontId="96" fillId="4" borderId="15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0" fontId="94" fillId="4" borderId="54" xfId="0" applyNumberFormat="1" applyFont="1" applyFill="1" applyBorder="1" applyAlignment="1">
      <alignment horizontal="center" vertical="center" wrapText="1"/>
    </xf>
    <xf numFmtId="180" fontId="94" fillId="4" borderId="32" xfId="0" applyNumberFormat="1" applyFont="1" applyFill="1" applyBorder="1" applyAlignment="1">
      <alignment horizontal="center" vertical="center" wrapText="1"/>
    </xf>
    <xf numFmtId="180" fontId="94" fillId="0" borderId="24" xfId="0" applyNumberFormat="1" applyFont="1" applyFill="1" applyBorder="1" applyAlignment="1">
      <alignment horizontal="center" vertical="center" wrapText="1"/>
    </xf>
    <xf numFmtId="180" fontId="94" fillId="0" borderId="33" xfId="0" applyNumberFormat="1" applyFont="1" applyFill="1" applyBorder="1" applyAlignment="1">
      <alignment horizontal="center" vertical="center" wrapText="1"/>
    </xf>
    <xf numFmtId="180" fontId="94" fillId="0" borderId="28" xfId="0" applyNumberFormat="1" applyFont="1" applyFill="1" applyBorder="1" applyAlignment="1">
      <alignment horizontal="center" vertical="center" wrapText="1"/>
    </xf>
    <xf numFmtId="14" fontId="94" fillId="4" borderId="58" xfId="0" applyNumberFormat="1" applyFont="1" applyFill="1" applyBorder="1" applyAlignment="1">
      <alignment horizontal="center" vertical="center" wrapText="1"/>
    </xf>
    <xf numFmtId="14" fontId="94" fillId="4" borderId="59" xfId="0" applyNumberFormat="1" applyFont="1" applyFill="1" applyBorder="1" applyAlignment="1">
      <alignment horizontal="center" vertical="center" wrapText="1"/>
    </xf>
    <xf numFmtId="14" fontId="94" fillId="4" borderId="60" xfId="0" applyNumberFormat="1" applyFont="1" applyFill="1" applyBorder="1" applyAlignment="1">
      <alignment horizontal="center" vertical="center" wrapText="1"/>
    </xf>
    <xf numFmtId="0" fontId="94" fillId="4" borderId="54" xfId="0" applyFont="1" applyFill="1" applyBorder="1" applyAlignment="1">
      <alignment horizontal="center" vertical="center" wrapText="1"/>
    </xf>
    <xf numFmtId="0" fontId="94" fillId="4" borderId="32" xfId="0" applyFont="1" applyFill="1" applyBorder="1" applyAlignment="1">
      <alignment horizontal="center" vertical="center" wrapText="1"/>
    </xf>
    <xf numFmtId="180" fontId="94" fillId="4" borderId="15" xfId="0" applyNumberFormat="1" applyFont="1" applyFill="1" applyBorder="1" applyAlignment="1">
      <alignment horizontal="center" vertical="center" wrapText="1"/>
    </xf>
    <xf numFmtId="180" fontId="94" fillId="4" borderId="28" xfId="0" applyNumberFormat="1" applyFont="1" applyFill="1" applyBorder="1" applyAlignment="1">
      <alignment horizontal="center" vertical="center" wrapText="1"/>
    </xf>
    <xf numFmtId="180" fontId="94" fillId="4" borderId="19" xfId="0" applyNumberFormat="1" applyFont="1" applyFill="1" applyBorder="1" applyAlignment="1">
      <alignment horizontal="center" vertical="center" wrapText="1"/>
    </xf>
    <xf numFmtId="180" fontId="94" fillId="4" borderId="29" xfId="0" applyNumberFormat="1" applyFont="1" applyFill="1" applyBorder="1" applyAlignment="1">
      <alignment horizontal="center" vertical="center" wrapText="1"/>
    </xf>
    <xf numFmtId="14" fontId="96" fillId="4" borderId="68" xfId="0" applyNumberFormat="1" applyFont="1" applyFill="1" applyBorder="1" applyAlignment="1">
      <alignment horizontal="left" vertical="center" wrapText="1"/>
    </xf>
    <xf numFmtId="14" fontId="96" fillId="4" borderId="50" xfId="0" applyNumberFormat="1" applyFont="1" applyFill="1" applyBorder="1" applyAlignment="1">
      <alignment horizontal="left" vertical="center" wrapText="1"/>
    </xf>
    <xf numFmtId="14" fontId="96" fillId="4" borderId="69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/>
    </xf>
    <xf numFmtId="14" fontId="96" fillId="4" borderId="68" xfId="0" applyNumberFormat="1" applyFont="1" applyFill="1" applyBorder="1" applyAlignment="1">
      <alignment horizontal="left" vertical="center" wrapText="1"/>
    </xf>
    <xf numFmtId="14" fontId="96" fillId="4" borderId="50" xfId="0" applyNumberFormat="1" applyFont="1" applyFill="1" applyBorder="1" applyAlignment="1">
      <alignment horizontal="left" vertical="center" wrapText="1"/>
    </xf>
    <xf numFmtId="14" fontId="96" fillId="4" borderId="69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59" fillId="0" borderId="27" xfId="0" applyFont="1" applyBorder="1" applyAlignment="1">
      <alignment horizontal="left" vertical="top"/>
    </xf>
    <xf numFmtId="0" fontId="59" fillId="0" borderId="23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 wrapText="1"/>
    </xf>
    <xf numFmtId="0" fontId="59" fillId="0" borderId="2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wrapText="1"/>
    </xf>
    <xf numFmtId="0" fontId="59" fillId="0" borderId="50" xfId="0" applyFont="1" applyBorder="1" applyAlignment="1">
      <alignment horizontal="left" wrapText="1"/>
    </xf>
    <xf numFmtId="0" fontId="59" fillId="0" borderId="39" xfId="0" applyFont="1" applyBorder="1" applyAlignment="1">
      <alignment horizontal="left" wrapText="1"/>
    </xf>
    <xf numFmtId="0" fontId="96" fillId="4" borderId="68" xfId="0" applyFont="1" applyFill="1" applyBorder="1" applyAlignment="1">
      <alignment horizontal="left" vertical="top" wrapText="1"/>
    </xf>
    <xf numFmtId="0" fontId="96" fillId="4" borderId="50" xfId="0" applyFont="1" applyFill="1" applyBorder="1" applyAlignment="1">
      <alignment horizontal="left" vertical="top" wrapText="1"/>
    </xf>
    <xf numFmtId="0" fontId="96" fillId="4" borderId="69" xfId="0" applyFont="1" applyFill="1" applyBorder="1" applyAlignment="1">
      <alignment horizontal="left" vertical="top" wrapText="1"/>
    </xf>
    <xf numFmtId="43" fontId="2" fillId="0" borderId="26" xfId="72" applyFont="1" applyFill="1" applyBorder="1" applyAlignment="1">
      <alignment horizontal="center" vertical="center" wrapText="1" shrinkToFit="1"/>
    </xf>
    <xf numFmtId="43" fontId="2" fillId="0" borderId="33" xfId="72" applyFont="1" applyFill="1" applyBorder="1" applyAlignment="1">
      <alignment horizontal="center" vertical="center" wrapText="1" shrinkToFit="1"/>
    </xf>
    <xf numFmtId="43" fontId="2" fillId="0" borderId="28" xfId="72" applyFont="1" applyFill="1" applyBorder="1" applyAlignment="1">
      <alignment horizontal="center" vertical="center" wrapText="1" shrinkToFit="1"/>
    </xf>
    <xf numFmtId="0" fontId="2" fillId="0" borderId="70" xfId="0" applyFont="1" applyFill="1" applyBorder="1" applyAlignment="1">
      <alignment horizontal="left" vertical="center" wrapText="1" shrinkToFit="1"/>
    </xf>
    <xf numFmtId="0" fontId="2" fillId="0" borderId="71" xfId="0" applyFont="1" applyFill="1" applyBorder="1" applyAlignment="1">
      <alignment horizontal="left" vertical="center" wrapText="1" shrinkToFit="1"/>
    </xf>
    <xf numFmtId="0" fontId="2" fillId="0" borderId="72" xfId="0" applyFont="1" applyFill="1" applyBorder="1" applyAlignment="1">
      <alignment horizontal="left" vertical="center" wrapText="1" shrinkToFit="1"/>
    </xf>
    <xf numFmtId="2" fontId="2" fillId="0" borderId="73" xfId="0" applyNumberFormat="1" applyFont="1" applyFill="1" applyBorder="1" applyAlignment="1">
      <alignment horizontal="center" vertical="center" wrapText="1" shrinkToFit="1"/>
    </xf>
    <xf numFmtId="2" fontId="2" fillId="0" borderId="42" xfId="0" applyNumberFormat="1" applyFont="1" applyFill="1" applyBorder="1" applyAlignment="1">
      <alignment horizontal="center" vertical="center" wrapText="1" shrinkToFit="1"/>
    </xf>
    <xf numFmtId="2" fontId="2" fillId="0" borderId="32" xfId="0" applyNumberFormat="1" applyFont="1" applyFill="1" applyBorder="1" applyAlignment="1">
      <alignment horizontal="center" vertical="center" wrapText="1" shrinkToFit="1"/>
    </xf>
    <xf numFmtId="2" fontId="2" fillId="0" borderId="26" xfId="0" applyNumberFormat="1" applyFont="1" applyFill="1" applyBorder="1" applyAlignment="1">
      <alignment horizontal="center" vertical="center" wrapText="1" shrinkToFit="1"/>
    </xf>
    <xf numFmtId="2" fontId="2" fillId="0" borderId="33" xfId="0" applyNumberFormat="1" applyFont="1" applyFill="1" applyBorder="1" applyAlignment="1">
      <alignment horizontal="center" vertical="center" wrapText="1" shrinkToFit="1"/>
    </xf>
    <xf numFmtId="2" fontId="2" fillId="0" borderId="28" xfId="0" applyNumberFormat="1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33" xfId="0" applyFont="1" applyFill="1" applyBorder="1" applyAlignment="1">
      <alignment horizontal="left" vertical="center" wrapText="1" shrinkToFit="1"/>
    </xf>
    <xf numFmtId="0" fontId="2" fillId="0" borderId="28" xfId="0" applyFont="1" applyFill="1" applyBorder="1" applyAlignment="1">
      <alignment horizontal="left" vertical="center" wrapText="1" shrinkToFit="1"/>
    </xf>
    <xf numFmtId="43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3" fontId="78" fillId="34" borderId="15" xfId="72" applyFont="1" applyFill="1" applyBorder="1" applyAlignment="1">
      <alignment horizontal="center" vertical="center" wrapText="1" shrinkToFit="1"/>
    </xf>
    <xf numFmtId="43" fontId="78" fillId="34" borderId="28" xfId="72" applyFont="1" applyFill="1" applyBorder="1" applyAlignment="1">
      <alignment horizontal="center" vertical="center" wrapText="1" shrinkToFit="1"/>
    </xf>
    <xf numFmtId="43" fontId="2" fillId="0" borderId="26" xfId="72" applyFont="1" applyBorder="1" applyAlignment="1">
      <alignment horizontal="center" vertical="center" wrapText="1"/>
    </xf>
    <xf numFmtId="43" fontId="2" fillId="0" borderId="33" xfId="72" applyFont="1" applyBorder="1" applyAlignment="1">
      <alignment horizontal="center" vertical="center" wrapText="1"/>
    </xf>
    <xf numFmtId="43" fontId="2" fillId="0" borderId="28" xfId="72" applyFont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 shrinkToFit="1"/>
    </xf>
    <xf numFmtId="0" fontId="71" fillId="0" borderId="33" xfId="0" applyFont="1" applyFill="1" applyBorder="1" applyAlignment="1">
      <alignment horizontal="center" vertical="center" wrapText="1" shrinkToFit="1"/>
    </xf>
    <xf numFmtId="0" fontId="71" fillId="0" borderId="28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33" borderId="43" xfId="55" applyFont="1" applyFill="1" applyBorder="1" applyAlignment="1">
      <alignment horizontal="center" vertical="center" wrapText="1"/>
      <protection/>
    </xf>
    <xf numFmtId="0" fontId="38" fillId="33" borderId="41" xfId="55" applyFont="1" applyFill="1" applyBorder="1" applyAlignment="1">
      <alignment horizontal="center" vertical="center" wrapText="1"/>
      <protection/>
    </xf>
    <xf numFmtId="0" fontId="38" fillId="33" borderId="29" xfId="55" applyFont="1" applyFill="1" applyBorder="1" applyAlignment="1">
      <alignment horizontal="center" vertical="center" wrapText="1"/>
      <protection/>
    </xf>
    <xf numFmtId="0" fontId="38" fillId="33" borderId="26" xfId="55" applyFont="1" applyFill="1" applyBorder="1" applyAlignment="1">
      <alignment horizontal="center" vertical="center" wrapText="1"/>
      <protection/>
    </xf>
    <xf numFmtId="0" fontId="38" fillId="33" borderId="33" xfId="55" applyFont="1" applyFill="1" applyBorder="1" applyAlignment="1">
      <alignment horizontal="center" vertical="center" wrapText="1"/>
      <protection/>
    </xf>
    <xf numFmtId="0" fontId="38" fillId="33" borderId="28" xfId="55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 shrinkToFit="1"/>
    </xf>
    <xf numFmtId="0" fontId="78" fillId="34" borderId="11" xfId="0" applyFont="1" applyFill="1" applyBorder="1" applyAlignment="1">
      <alignment horizontal="center" vertical="center" wrapText="1" shrinkToFit="1"/>
    </xf>
    <xf numFmtId="14" fontId="97" fillId="34" borderId="59" xfId="0" applyNumberFormat="1" applyFont="1" applyFill="1" applyBorder="1" applyAlignment="1">
      <alignment horizontal="center" vertical="center" wrapText="1"/>
    </xf>
    <xf numFmtId="14" fontId="97" fillId="34" borderId="60" xfId="0" applyNumberFormat="1" applyFont="1" applyFill="1" applyBorder="1" applyAlignment="1">
      <alignment horizontal="center" vertical="center" wrapText="1"/>
    </xf>
    <xf numFmtId="43" fontId="78" fillId="34" borderId="23" xfId="72" applyFont="1" applyFill="1" applyBorder="1" applyAlignment="1">
      <alignment horizontal="center" vertical="center" wrapText="1" shrinkToFit="1"/>
    </xf>
    <xf numFmtId="43" fontId="78" fillId="34" borderId="11" xfId="72" applyFont="1" applyFill="1" applyBorder="1" applyAlignment="1">
      <alignment horizontal="center" vertical="center" wrapText="1" shrinkToFit="1"/>
    </xf>
    <xf numFmtId="0" fontId="78" fillId="34" borderId="19" xfId="0" applyFont="1" applyFill="1" applyBorder="1" applyAlignment="1">
      <alignment horizontal="center" vertical="center" wrapText="1" shrinkToFit="1"/>
    </xf>
    <xf numFmtId="0" fontId="78" fillId="34" borderId="29" xfId="0" applyFont="1" applyFill="1" applyBorder="1" applyAlignment="1">
      <alignment horizontal="center" vertical="center" wrapText="1" shrinkToFit="1"/>
    </xf>
    <xf numFmtId="43" fontId="2" fillId="0" borderId="26" xfId="72" applyFont="1" applyBorder="1" applyAlignment="1">
      <alignment horizontal="right" vertical="center" wrapText="1"/>
    </xf>
    <xf numFmtId="43" fontId="2" fillId="0" borderId="33" xfId="72" applyFont="1" applyBorder="1" applyAlignment="1">
      <alignment horizontal="right" vertical="center" wrapText="1"/>
    </xf>
    <xf numFmtId="0" fontId="91" fillId="0" borderId="58" xfId="0" applyFont="1" applyBorder="1" applyAlignment="1">
      <alignment horizontal="left" vertical="top" wrapText="1"/>
    </xf>
    <xf numFmtId="0" fontId="91" fillId="0" borderId="59" xfId="0" applyFont="1" applyBorder="1" applyAlignment="1">
      <alignment horizontal="left" vertical="top"/>
    </xf>
    <xf numFmtId="0" fontId="91" fillId="0" borderId="60" xfId="0" applyFont="1" applyBorder="1" applyAlignment="1">
      <alignment horizontal="left" vertical="top"/>
    </xf>
    <xf numFmtId="14" fontId="85" fillId="34" borderId="55" xfId="0" applyNumberFormat="1" applyFont="1" applyFill="1" applyBorder="1" applyAlignment="1">
      <alignment horizontal="left" vertical="center" wrapText="1"/>
    </xf>
    <xf numFmtId="14" fontId="85" fillId="34" borderId="56" xfId="0" applyNumberFormat="1" applyFont="1" applyFill="1" applyBorder="1" applyAlignment="1">
      <alignment horizontal="left" vertical="center" wrapText="1"/>
    </xf>
    <xf numFmtId="14" fontId="85" fillId="34" borderId="74" xfId="0" applyNumberFormat="1" applyFont="1" applyFill="1" applyBorder="1" applyAlignment="1">
      <alignment horizontal="left" vertical="center" wrapText="1"/>
    </xf>
    <xf numFmtId="0" fontId="78" fillId="34" borderId="21" xfId="0" applyFont="1" applyFill="1" applyBorder="1" applyAlignment="1">
      <alignment horizontal="center" vertical="center" wrapText="1"/>
    </xf>
    <xf numFmtId="0" fontId="78" fillId="34" borderId="13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vertical="center" wrapText="1"/>
    </xf>
    <xf numFmtId="0" fontId="78" fillId="34" borderId="28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horizontal="left" vertical="center" shrinkToFit="1"/>
    </xf>
    <xf numFmtId="0" fontId="78" fillId="34" borderId="11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10" xfId="55" applyFont="1" applyBorder="1" applyAlignment="1">
      <alignment horizontal="left" vertical="top" wrapText="1"/>
      <protection/>
    </xf>
    <xf numFmtId="0" fontId="2" fillId="0" borderId="10" xfId="55" applyFont="1" applyBorder="1" applyAlignment="1">
      <alignment horizontal="left" vertical="top" wrapText="1"/>
      <protection/>
    </xf>
    <xf numFmtId="172" fontId="17" fillId="0" borderId="10" xfId="63" applyFont="1" applyBorder="1" applyAlignment="1">
      <alignment horizontal="center" vertical="center" wrapText="1"/>
    </xf>
    <xf numFmtId="172" fontId="17" fillId="0" borderId="17" xfId="63" applyFont="1" applyBorder="1" applyAlignment="1">
      <alignment horizontal="center" vertical="center" wrapText="1"/>
    </xf>
    <xf numFmtId="172" fontId="17" fillId="0" borderId="11" xfId="63" applyFont="1" applyBorder="1" applyAlignment="1">
      <alignment horizontal="center" vertical="center" wrapText="1"/>
    </xf>
    <xf numFmtId="172" fontId="17" fillId="0" borderId="18" xfId="63" applyFont="1" applyBorder="1" applyAlignment="1">
      <alignment horizontal="center" vertical="center" wrapText="1"/>
    </xf>
    <xf numFmtId="0" fontId="91" fillId="4" borderId="68" xfId="0" applyFont="1" applyFill="1" applyBorder="1" applyAlignment="1">
      <alignment horizontal="left" vertical="center" wrapText="1"/>
    </xf>
    <xf numFmtId="0" fontId="91" fillId="4" borderId="50" xfId="0" applyFont="1" applyFill="1" applyBorder="1" applyAlignment="1">
      <alignment horizontal="left" vertical="center" wrapText="1"/>
    </xf>
    <xf numFmtId="0" fontId="91" fillId="4" borderId="69" xfId="0" applyFont="1" applyFill="1" applyBorder="1" applyAlignment="1">
      <alignment horizontal="left" vertical="center" wrapText="1"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75" xfId="55" applyFont="1" applyBorder="1" applyAlignment="1">
      <alignment horizontal="center" vertical="center" wrapText="1"/>
      <protection/>
    </xf>
    <xf numFmtId="43" fontId="82" fillId="35" borderId="10" xfId="72" applyFont="1" applyFill="1" applyBorder="1" applyAlignment="1">
      <alignment horizontal="center" vertical="center" wrapText="1" shrinkToFit="1"/>
    </xf>
    <xf numFmtId="43" fontId="82" fillId="0" borderId="10" xfId="72" applyFont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63" fillId="34" borderId="10" xfId="0" applyFont="1" applyFill="1" applyBorder="1" applyAlignment="1">
      <alignment horizontal="left" vertical="top" shrinkToFit="1"/>
    </xf>
    <xf numFmtId="43" fontId="63" fillId="34" borderId="10" xfId="72" applyFont="1" applyFill="1" applyBorder="1" applyAlignment="1">
      <alignment horizontal="center" vertical="top" wrapText="1" shrinkToFit="1"/>
    </xf>
    <xf numFmtId="43" fontId="63" fillId="34" borderId="10" xfId="72" applyFont="1" applyFill="1" applyBorder="1" applyAlignment="1">
      <alignment horizontal="right" vertical="top" wrapText="1" shrinkToFit="1"/>
    </xf>
    <xf numFmtId="0" fontId="8" fillId="0" borderId="10" xfId="55" applyFont="1" applyBorder="1" applyAlignment="1">
      <alignment horizontal="left" vertical="center"/>
      <protection/>
    </xf>
    <xf numFmtId="0" fontId="9" fillId="35" borderId="12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6" fillId="0" borderId="19" xfId="0" applyFont="1" applyBorder="1" applyAlignment="1">
      <alignment horizontal="left" vertical="top" wrapText="1"/>
    </xf>
    <xf numFmtId="0" fontId="86" fillId="0" borderId="24" xfId="0" applyFont="1" applyBorder="1" applyAlignment="1">
      <alignment horizontal="left" vertical="top"/>
    </xf>
    <xf numFmtId="0" fontId="78" fillId="34" borderId="10" xfId="0" applyFont="1" applyFill="1" applyBorder="1" applyAlignment="1">
      <alignment horizontal="center" vertical="top" wrapText="1"/>
    </xf>
    <xf numFmtId="0" fontId="78" fillId="34" borderId="10" xfId="0" applyFont="1" applyFill="1" applyBorder="1" applyAlignment="1">
      <alignment horizontal="left" vertical="top" wrapText="1"/>
    </xf>
    <xf numFmtId="0" fontId="63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91" fillId="0" borderId="46" xfId="0" applyFont="1" applyBorder="1" applyAlignment="1">
      <alignment horizontal="center" vertical="center" wrapText="1"/>
    </xf>
    <xf numFmtId="0" fontId="91" fillId="0" borderId="47" xfId="0" applyFont="1" applyBorder="1" applyAlignment="1">
      <alignment horizontal="center" vertical="center" wrapText="1"/>
    </xf>
    <xf numFmtId="0" fontId="91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1" fillId="0" borderId="19" xfId="0" applyFont="1" applyBorder="1" applyAlignment="1">
      <alignment horizontal="left" vertical="top" wrapText="1"/>
    </xf>
    <xf numFmtId="0" fontId="91" fillId="0" borderId="24" xfId="0" applyFont="1" applyBorder="1" applyAlignment="1">
      <alignment horizontal="left" vertical="top"/>
    </xf>
    <xf numFmtId="0" fontId="0" fillId="0" borderId="76" xfId="0" applyBorder="1" applyAlignment="1">
      <alignment horizontal="center"/>
    </xf>
    <xf numFmtId="0" fontId="0" fillId="0" borderId="30" xfId="0" applyBorder="1" applyAlignment="1">
      <alignment horizontal="center"/>
    </xf>
    <xf numFmtId="0" fontId="85" fillId="34" borderId="74" xfId="0" applyFont="1" applyFill="1" applyBorder="1" applyAlignment="1">
      <alignment horizontal="right" vertical="center" wrapText="1"/>
    </xf>
    <xf numFmtId="0" fontId="85" fillId="34" borderId="57" xfId="0" applyFont="1" applyFill="1" applyBorder="1" applyAlignment="1">
      <alignment horizontal="right" vertical="center" wrapText="1"/>
    </xf>
    <xf numFmtId="0" fontId="2" fillId="0" borderId="74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11" xfId="51"/>
    <cellStyle name="Normal 2" xfId="52"/>
    <cellStyle name="Normal 2 2" xfId="53"/>
    <cellStyle name="Normal 2 2 2 2 2" xfId="54"/>
    <cellStyle name="Normal 3" xfId="55"/>
    <cellStyle name="Normal 3 2" xfId="56"/>
    <cellStyle name="Normal 4" xfId="57"/>
    <cellStyle name="Normal 5" xfId="58"/>
    <cellStyle name="Nota" xfId="59"/>
    <cellStyle name="Percent" xfId="60"/>
    <cellStyle name="Saída" xfId="61"/>
    <cellStyle name="Comma [0]" xfId="62"/>
    <cellStyle name="Separador de milhares 4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0</xdr:row>
      <xdr:rowOff>9525</xdr:rowOff>
    </xdr:from>
    <xdr:to>
      <xdr:col>15</xdr:col>
      <xdr:colOff>0</xdr:colOff>
      <xdr:row>1</xdr:row>
      <xdr:rowOff>180975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9525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14</xdr:row>
      <xdr:rowOff>9525</xdr:rowOff>
    </xdr:from>
    <xdr:to>
      <xdr:col>14</xdr:col>
      <xdr:colOff>762000</xdr:colOff>
      <xdr:row>16</xdr:row>
      <xdr:rowOff>352425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561975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38100</xdr:rowOff>
    </xdr:from>
    <xdr:to>
      <xdr:col>6</xdr:col>
      <xdr:colOff>876300</xdr:colOff>
      <xdr:row>0</xdr:row>
      <xdr:rowOff>571500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8100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5</xdr:col>
      <xdr:colOff>800100</xdr:colOff>
      <xdr:row>0</xdr:row>
      <xdr:rowOff>561975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2857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9525</xdr:rowOff>
    </xdr:from>
    <xdr:to>
      <xdr:col>9</xdr:col>
      <xdr:colOff>723900</xdr:colOff>
      <xdr:row>0</xdr:row>
      <xdr:rowOff>504825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9525</xdr:rowOff>
    </xdr:from>
    <xdr:to>
      <xdr:col>5</xdr:col>
      <xdr:colOff>781050</xdr:colOff>
      <xdr:row>0</xdr:row>
      <xdr:rowOff>542925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5</xdr:col>
      <xdr:colOff>752475</xdr:colOff>
      <xdr:row>0</xdr:row>
      <xdr:rowOff>590550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81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6</xdr:col>
      <xdr:colOff>0</xdr:colOff>
      <xdr:row>0</xdr:row>
      <xdr:rowOff>628650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38100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6</xdr:col>
      <xdr:colOff>0</xdr:colOff>
      <xdr:row>0</xdr:row>
      <xdr:rowOff>590550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8100"/>
          <a:ext cx="1543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5</xdr:col>
      <xdr:colOff>752475</xdr:colOff>
      <xdr:row>0</xdr:row>
      <xdr:rowOff>590550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81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0</xdr:row>
      <xdr:rowOff>38100</xdr:rowOff>
    </xdr:from>
    <xdr:to>
      <xdr:col>13</xdr:col>
      <xdr:colOff>742950</xdr:colOff>
      <xdr:row>0</xdr:row>
      <xdr:rowOff>581025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3810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0</xdr:row>
      <xdr:rowOff>9525</xdr:rowOff>
    </xdr:from>
    <xdr:to>
      <xdr:col>15</xdr:col>
      <xdr:colOff>0</xdr:colOff>
      <xdr:row>1</xdr:row>
      <xdr:rowOff>180975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9525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6229350</xdr:colOff>
      <xdr:row>0</xdr:row>
      <xdr:rowOff>76200</xdr:rowOff>
    </xdr:from>
    <xdr:to>
      <xdr:col>5</xdr:col>
      <xdr:colOff>1485900</xdr:colOff>
      <xdr:row>0</xdr:row>
      <xdr:rowOff>609600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7620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47625</xdr:rowOff>
    </xdr:from>
    <xdr:to>
      <xdr:col>5</xdr:col>
      <xdr:colOff>1219200</xdr:colOff>
      <xdr:row>0</xdr:row>
      <xdr:rowOff>581025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47625</xdr:rowOff>
    </xdr:from>
    <xdr:to>
      <xdr:col>16</xdr:col>
      <xdr:colOff>742950</xdr:colOff>
      <xdr:row>0</xdr:row>
      <xdr:rowOff>676275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7625"/>
          <a:ext cx="1552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0</xdr:rowOff>
    </xdr:from>
    <xdr:to>
      <xdr:col>5</xdr:col>
      <xdr:colOff>733425</xdr:colOff>
      <xdr:row>0</xdr:row>
      <xdr:rowOff>638175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76200</xdr:rowOff>
    </xdr:from>
    <xdr:to>
      <xdr:col>5</xdr:col>
      <xdr:colOff>1038225</xdr:colOff>
      <xdr:row>0</xdr:row>
      <xdr:rowOff>609600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7620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4381500</xdr:colOff>
      <xdr:row>0</xdr:row>
      <xdr:rowOff>47625</xdr:rowOff>
    </xdr:from>
    <xdr:to>
      <xdr:col>5</xdr:col>
      <xdr:colOff>723900</xdr:colOff>
      <xdr:row>0</xdr:row>
      <xdr:rowOff>581025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762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9525</xdr:rowOff>
    </xdr:from>
    <xdr:to>
      <xdr:col>5</xdr:col>
      <xdr:colOff>695325</xdr:colOff>
      <xdr:row>0</xdr:row>
      <xdr:rowOff>542925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952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19"/>
  <sheetViews>
    <sheetView showGridLines="0" zoomScale="90" zoomScaleNormal="90" zoomScalePageLayoutView="0" workbookViewId="0" topLeftCell="A1">
      <selection activeCell="S13" sqref="S13"/>
    </sheetView>
  </sheetViews>
  <sheetFormatPr defaultColWidth="9.140625" defaultRowHeight="12.75"/>
  <cols>
    <col min="1" max="1" width="2.8515625" style="0" customWidth="1"/>
    <col min="2" max="2" width="11.7109375" style="0" customWidth="1"/>
    <col min="3" max="3" width="57.00390625" style="0" customWidth="1"/>
    <col min="4" max="4" width="5.00390625" style="0" bestFit="1" customWidth="1"/>
    <col min="5" max="5" width="7.28125" style="0" bestFit="1" customWidth="1"/>
    <col min="6" max="6" width="10.140625" style="0" bestFit="1" customWidth="1"/>
    <col min="7" max="7" width="36.00390625" style="5" customWidth="1"/>
    <col min="8" max="8" width="4.8515625" style="0" customWidth="1"/>
    <col min="9" max="9" width="6.00390625" style="0" bestFit="1" customWidth="1"/>
    <col min="10" max="10" width="8.57421875" style="0" customWidth="1"/>
    <col min="11" max="12" width="11.57421875" style="0" customWidth="1"/>
    <col min="13" max="13" width="11.00390625" style="0" customWidth="1"/>
    <col min="14" max="14" width="1.1484375" style="0" customWidth="1"/>
    <col min="15" max="15" width="11.57421875" style="0" bestFit="1" customWidth="1"/>
    <col min="16" max="16" width="1.1484375" style="0" customWidth="1"/>
    <col min="17" max="17" width="12.57421875" style="0" customWidth="1"/>
  </cols>
  <sheetData>
    <row r="1" spans="1:14" ht="39.75" customHeight="1">
      <c r="A1" s="773" t="s">
        <v>2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95"/>
      <c r="N1" s="85"/>
    </row>
    <row r="2" spans="1:14" ht="18.75">
      <c r="A2" s="775" t="s">
        <v>164</v>
      </c>
      <c r="B2" s="776"/>
      <c r="C2" s="776"/>
      <c r="D2" s="776"/>
      <c r="E2" s="776"/>
      <c r="F2" s="776"/>
      <c r="G2" s="776"/>
      <c r="H2" s="336"/>
      <c r="I2" s="336"/>
      <c r="J2" s="336"/>
      <c r="K2" s="336"/>
      <c r="L2" s="336"/>
      <c r="M2" s="777"/>
      <c r="N2" s="777"/>
    </row>
    <row r="3" spans="1:17" ht="15">
      <c r="A3" s="778" t="s">
        <v>148</v>
      </c>
      <c r="B3" s="779"/>
      <c r="C3" s="779"/>
      <c r="D3" s="780"/>
      <c r="E3" s="781" t="s">
        <v>162</v>
      </c>
      <c r="F3" s="782"/>
      <c r="G3" s="782"/>
      <c r="H3" s="782"/>
      <c r="I3" s="782"/>
      <c r="J3" s="782"/>
      <c r="K3" s="782"/>
      <c r="L3" s="782"/>
      <c r="M3" s="783"/>
      <c r="O3" s="272"/>
      <c r="Q3" s="272"/>
    </row>
    <row r="4" spans="1:17" s="98" customFormat="1" ht="15">
      <c r="A4" s="784" t="s">
        <v>195</v>
      </c>
      <c r="B4" s="786" t="s">
        <v>149</v>
      </c>
      <c r="C4" s="786" t="s">
        <v>150</v>
      </c>
      <c r="D4" s="788" t="s">
        <v>151</v>
      </c>
      <c r="E4" s="790" t="s">
        <v>152</v>
      </c>
      <c r="F4" s="768" t="s">
        <v>149</v>
      </c>
      <c r="G4" s="768" t="s">
        <v>153</v>
      </c>
      <c r="H4" s="768" t="s">
        <v>151</v>
      </c>
      <c r="I4" s="768" t="s">
        <v>154</v>
      </c>
      <c r="J4" s="770" t="s">
        <v>161</v>
      </c>
      <c r="K4" s="770"/>
      <c r="L4" s="770"/>
      <c r="M4" s="100" t="s">
        <v>160</v>
      </c>
      <c r="O4" s="101" t="s">
        <v>1</v>
      </c>
      <c r="Q4" s="771" t="s">
        <v>222</v>
      </c>
    </row>
    <row r="5" spans="1:17" s="77" customFormat="1" ht="12.75">
      <c r="A5" s="785"/>
      <c r="B5" s="787"/>
      <c r="C5" s="787"/>
      <c r="D5" s="789"/>
      <c r="E5" s="791"/>
      <c r="F5" s="769"/>
      <c r="G5" s="769"/>
      <c r="H5" s="769"/>
      <c r="I5" s="769"/>
      <c r="J5" s="338" t="s">
        <v>156</v>
      </c>
      <c r="K5" s="337" t="s">
        <v>157</v>
      </c>
      <c r="L5" s="337" t="s">
        <v>158</v>
      </c>
      <c r="M5" s="337" t="s">
        <v>159</v>
      </c>
      <c r="O5" s="92" t="s">
        <v>163</v>
      </c>
      <c r="Q5" s="772"/>
    </row>
    <row r="6" spans="1:17" s="82" customFormat="1" ht="3" customHeight="1">
      <c r="A6" s="78"/>
      <c r="B6" s="79"/>
      <c r="C6" s="79"/>
      <c r="D6" s="79"/>
      <c r="E6" s="80"/>
      <c r="F6" s="79"/>
      <c r="G6" s="81"/>
      <c r="H6" s="79"/>
      <c r="I6" s="79"/>
      <c r="J6" s="89"/>
      <c r="K6" s="90"/>
      <c r="O6" s="96"/>
      <c r="Q6" s="96"/>
    </row>
    <row r="7" spans="1:17" s="83" customFormat="1" ht="15.75">
      <c r="A7" s="91">
        <v>1</v>
      </c>
      <c r="B7" s="339">
        <v>40102084</v>
      </c>
      <c r="C7" s="4" t="s">
        <v>58</v>
      </c>
      <c r="D7" s="87">
        <v>1</v>
      </c>
      <c r="E7" s="338" t="s">
        <v>159</v>
      </c>
      <c r="F7" s="52">
        <v>64002578</v>
      </c>
      <c r="G7" s="340" t="s">
        <v>111</v>
      </c>
      <c r="H7" s="88">
        <v>1</v>
      </c>
      <c r="I7" s="86" t="s">
        <v>155</v>
      </c>
      <c r="J7" s="86"/>
      <c r="K7" s="62">
        <v>19.34</v>
      </c>
      <c r="L7" s="62">
        <v>80.66</v>
      </c>
      <c r="M7" s="94">
        <f>K7+L7</f>
        <v>100</v>
      </c>
      <c r="O7" s="99">
        <v>42541</v>
      </c>
      <c r="Q7" s="759" t="s">
        <v>223</v>
      </c>
    </row>
    <row r="8" spans="1:17" s="83" customFormat="1" ht="15.75">
      <c r="A8" s="91">
        <v>2</v>
      </c>
      <c r="B8" s="339">
        <v>40102092</v>
      </c>
      <c r="C8" s="4" t="s">
        <v>57</v>
      </c>
      <c r="D8" s="87">
        <v>1</v>
      </c>
      <c r="E8" s="338" t="s">
        <v>159</v>
      </c>
      <c r="F8" s="52">
        <v>64000907</v>
      </c>
      <c r="G8" s="340" t="s">
        <v>112</v>
      </c>
      <c r="H8" s="88">
        <v>1</v>
      </c>
      <c r="I8" s="86" t="s">
        <v>155</v>
      </c>
      <c r="J8" s="86"/>
      <c r="K8" s="62">
        <v>19.34</v>
      </c>
      <c r="L8" s="62">
        <v>80.66</v>
      </c>
      <c r="M8" s="94">
        <f>K8+L8</f>
        <v>100</v>
      </c>
      <c r="O8" s="99">
        <v>42541</v>
      </c>
      <c r="Q8" s="760"/>
    </row>
    <row r="9" spans="1:17" s="84" customFormat="1" ht="15.75">
      <c r="A9" s="93">
        <v>3</v>
      </c>
      <c r="B9" s="339">
        <v>40102106</v>
      </c>
      <c r="C9" s="4" t="s">
        <v>59</v>
      </c>
      <c r="D9" s="87">
        <v>1</v>
      </c>
      <c r="E9" s="338" t="s">
        <v>159</v>
      </c>
      <c r="F9" s="52">
        <v>64002357</v>
      </c>
      <c r="G9" s="340" t="s">
        <v>113</v>
      </c>
      <c r="H9" s="88">
        <v>1</v>
      </c>
      <c r="I9" s="86" t="s">
        <v>155</v>
      </c>
      <c r="J9" s="86"/>
      <c r="K9" s="62">
        <v>19.34</v>
      </c>
      <c r="L9" s="62">
        <v>80.66</v>
      </c>
      <c r="M9" s="94">
        <f>K9+L9</f>
        <v>100</v>
      </c>
      <c r="O9" s="99">
        <v>42541</v>
      </c>
      <c r="Q9" s="761"/>
    </row>
    <row r="13" spans="1:15" s="273" customFormat="1" ht="152.25" customHeight="1">
      <c r="A13" s="342" t="s">
        <v>224</v>
      </c>
      <c r="B13" s="762" t="s">
        <v>225</v>
      </c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4"/>
      <c r="N13" s="105"/>
      <c r="O13" s="105"/>
    </row>
    <row r="14" spans="1:15" s="246" customFormat="1" ht="99.75" customHeight="1">
      <c r="A14" s="342" t="s">
        <v>194</v>
      </c>
      <c r="B14" s="762" t="s">
        <v>226</v>
      </c>
      <c r="C14" s="763"/>
      <c r="D14" s="763"/>
      <c r="E14" s="763"/>
      <c r="F14" s="763"/>
      <c r="G14" s="763"/>
      <c r="H14" s="763"/>
      <c r="I14" s="763"/>
      <c r="J14" s="763"/>
      <c r="K14" s="763"/>
      <c r="L14" s="763"/>
      <c r="M14" s="764"/>
      <c r="N14" s="97"/>
      <c r="O14" s="97"/>
    </row>
    <row r="15" spans="1:15" ht="12" customHeight="1">
      <c r="A15" s="97"/>
      <c r="B15" s="97"/>
      <c r="C15" s="97"/>
      <c r="D15" s="97"/>
      <c r="E15" s="97"/>
      <c r="F15" s="97"/>
      <c r="G15" s="343"/>
      <c r="H15" s="97"/>
      <c r="I15" s="97"/>
      <c r="J15" s="97"/>
      <c r="K15" s="97"/>
      <c r="L15" s="97"/>
      <c r="M15" s="97"/>
      <c r="N15" s="97"/>
      <c r="O15" s="97"/>
    </row>
    <row r="16" spans="1:15" ht="15">
      <c r="A16" s="765" t="s">
        <v>164</v>
      </c>
      <c r="B16" s="766"/>
      <c r="C16" s="766"/>
      <c r="D16" s="766"/>
      <c r="E16" s="766"/>
      <c r="F16" s="766"/>
      <c r="G16" s="766"/>
      <c r="H16" s="344"/>
      <c r="I16" s="344"/>
      <c r="J16" s="344"/>
      <c r="K16" s="344"/>
      <c r="L16" s="344"/>
      <c r="M16" s="767"/>
      <c r="N16" s="767"/>
      <c r="O16" s="97"/>
    </row>
    <row r="17" spans="1:21" s="246" customFormat="1" ht="198.75" customHeight="1">
      <c r="A17" s="345"/>
      <c r="B17" s="758" t="s">
        <v>220</v>
      </c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335"/>
      <c r="Q17" s="335"/>
      <c r="R17" s="335"/>
      <c r="T17" s="332"/>
      <c r="U17" s="335"/>
    </row>
    <row r="18" spans="1:21" ht="14.25">
      <c r="A18" s="345"/>
      <c r="B18" s="97"/>
      <c r="C18" s="97"/>
      <c r="D18" s="97"/>
      <c r="E18" s="345"/>
      <c r="F18" s="97"/>
      <c r="G18" s="275"/>
      <c r="H18" s="275"/>
      <c r="I18" s="275"/>
      <c r="J18" s="346"/>
      <c r="K18" s="346"/>
      <c r="L18" s="275"/>
      <c r="M18" s="97"/>
      <c r="N18" s="347"/>
      <c r="O18" s="348"/>
      <c r="P18" s="333"/>
      <c r="Q18" s="333"/>
      <c r="R18" s="333"/>
      <c r="T18" s="84"/>
      <c r="U18" s="333"/>
    </row>
    <row r="19" spans="1:21" s="273" customFormat="1" ht="216" customHeight="1">
      <c r="A19" s="345"/>
      <c r="B19" s="758" t="s">
        <v>221</v>
      </c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334"/>
      <c r="Q19" s="334"/>
      <c r="R19" s="334"/>
      <c r="T19" s="331"/>
      <c r="U19" s="334"/>
    </row>
  </sheetData>
  <sheetProtection/>
  <mergeCells count="23">
    <mergeCell ref="A1:L1"/>
    <mergeCell ref="A2:G2"/>
    <mergeCell ref="M2:N2"/>
    <mergeCell ref="A3:D3"/>
    <mergeCell ref="E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Q4:Q5"/>
    <mergeCell ref="B19:O19"/>
    <mergeCell ref="Q7:Q9"/>
    <mergeCell ref="B13:M13"/>
    <mergeCell ref="B14:M14"/>
    <mergeCell ref="A16:G16"/>
    <mergeCell ref="M16:N16"/>
    <mergeCell ref="B17:O17"/>
  </mergeCells>
  <printOptions horizontalCentered="1"/>
  <pageMargins left="0" right="0.11811023622047245" top="0" bottom="0" header="0.31496062992125984" footer="0.31496062992125984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R17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5.7109375" style="2" customWidth="1"/>
    <col min="2" max="2" width="12.8515625" style="2" customWidth="1"/>
    <col min="3" max="3" width="10.421875" style="2" bestFit="1" customWidth="1"/>
    <col min="4" max="4" width="78.00390625" style="274" customWidth="1"/>
    <col min="5" max="5" width="12.00390625" style="2" customWidth="1"/>
    <col min="6" max="6" width="10.7109375" style="0" bestFit="1" customWidth="1"/>
    <col min="7" max="7" width="49.140625" style="0" customWidth="1"/>
  </cols>
  <sheetData>
    <row r="1" spans="1:6" s="77" customFormat="1" ht="46.5" customHeight="1" thickBot="1">
      <c r="A1" s="819" t="s">
        <v>345</v>
      </c>
      <c r="B1" s="820"/>
      <c r="C1" s="820"/>
      <c r="D1" s="820"/>
      <c r="E1" s="820"/>
      <c r="F1" s="821"/>
    </row>
    <row r="2" spans="1:6" s="77" customFormat="1" ht="19.5" customHeight="1">
      <c r="A2" s="926" t="s">
        <v>349</v>
      </c>
      <c r="B2" s="927"/>
      <c r="C2" s="927"/>
      <c r="D2" s="927"/>
      <c r="E2" s="927"/>
      <c r="F2" s="928"/>
    </row>
    <row r="3" spans="1:6" s="576" customFormat="1" ht="30">
      <c r="A3" s="630" t="s">
        <v>195</v>
      </c>
      <c r="B3" s="586" t="s">
        <v>346</v>
      </c>
      <c r="C3" s="585" t="s">
        <v>347</v>
      </c>
      <c r="D3" s="585" t="s">
        <v>0</v>
      </c>
      <c r="E3" s="570" t="s">
        <v>348</v>
      </c>
      <c r="F3" s="617" t="s">
        <v>1</v>
      </c>
    </row>
    <row r="4" spans="1:6" s="42" customFormat="1" ht="30" customHeight="1">
      <c r="A4" s="591">
        <v>1</v>
      </c>
      <c r="B4" s="358">
        <v>30911079</v>
      </c>
      <c r="C4" s="744">
        <v>64001660</v>
      </c>
      <c r="D4" s="594" t="s">
        <v>80</v>
      </c>
      <c r="E4" s="341">
        <v>2326.28</v>
      </c>
      <c r="F4" s="633">
        <v>42712</v>
      </c>
    </row>
    <row r="5" spans="1:7" s="42" customFormat="1" ht="45">
      <c r="A5" s="591">
        <v>2</v>
      </c>
      <c r="B5" s="358">
        <v>30911087</v>
      </c>
      <c r="C5" s="689">
        <v>64001679</v>
      </c>
      <c r="D5" s="692" t="s">
        <v>81</v>
      </c>
      <c r="E5" s="341">
        <v>2326.28</v>
      </c>
      <c r="F5" s="633">
        <v>42712</v>
      </c>
      <c r="G5" s="608"/>
    </row>
    <row r="6" spans="1:7" s="42" customFormat="1" ht="30">
      <c r="A6" s="591">
        <v>3</v>
      </c>
      <c r="B6" s="358">
        <v>30911052</v>
      </c>
      <c r="C6" s="689">
        <v>64000028</v>
      </c>
      <c r="D6" s="693" t="s">
        <v>193</v>
      </c>
      <c r="E6" s="341">
        <v>2878.28</v>
      </c>
      <c r="F6" s="633">
        <v>42712</v>
      </c>
      <c r="G6" s="608"/>
    </row>
    <row r="7" spans="1:6" s="42" customFormat="1" ht="30">
      <c r="A7" s="591">
        <v>4</v>
      </c>
      <c r="B7" s="358">
        <v>30912105</v>
      </c>
      <c r="C7" s="744">
        <v>64000052</v>
      </c>
      <c r="D7" s="594" t="s">
        <v>83</v>
      </c>
      <c r="E7" s="341">
        <v>4400.55</v>
      </c>
      <c r="F7" s="633">
        <v>42712</v>
      </c>
    </row>
    <row r="8" spans="1:6" s="569" customFormat="1" ht="33" customHeight="1">
      <c r="A8" s="591">
        <v>5</v>
      </c>
      <c r="B8" s="358">
        <v>30912032</v>
      </c>
      <c r="C8" s="744">
        <v>64000087</v>
      </c>
      <c r="D8" s="612" t="s">
        <v>84</v>
      </c>
      <c r="E8" s="341">
        <v>4400.55</v>
      </c>
      <c r="F8" s="633">
        <v>42712</v>
      </c>
    </row>
    <row r="9" spans="1:6" s="569" customFormat="1" ht="60.75" customHeight="1">
      <c r="A9" s="591">
        <v>6</v>
      </c>
      <c r="B9" s="358" t="s">
        <v>364</v>
      </c>
      <c r="C9" s="744">
        <v>64001695</v>
      </c>
      <c r="D9" s="612" t="s">
        <v>365</v>
      </c>
      <c r="E9" s="341">
        <v>4806.03</v>
      </c>
      <c r="F9" s="633">
        <v>42712</v>
      </c>
    </row>
    <row r="10" spans="1:8" s="42" customFormat="1" ht="60">
      <c r="A10" s="634">
        <v>7</v>
      </c>
      <c r="B10" s="358" t="s">
        <v>366</v>
      </c>
      <c r="C10" s="745">
        <v>64001733</v>
      </c>
      <c r="D10" s="564" t="s">
        <v>367</v>
      </c>
      <c r="E10" s="595">
        <v>4806.03</v>
      </c>
      <c r="F10" s="633">
        <v>42712</v>
      </c>
      <c r="G10" s="269"/>
      <c r="H10" s="269"/>
    </row>
    <row r="11" spans="1:6" ht="64.5" customHeight="1" thickBot="1">
      <c r="A11" s="635">
        <v>9</v>
      </c>
      <c r="B11" s="57" t="s">
        <v>368</v>
      </c>
      <c r="C11" s="746">
        <v>64001750</v>
      </c>
      <c r="D11" s="636" t="s">
        <v>369</v>
      </c>
      <c r="E11" s="637">
        <v>4929.53</v>
      </c>
      <c r="F11" s="638">
        <v>42712</v>
      </c>
    </row>
    <row r="12" ht="12.75">
      <c r="B12" s="268"/>
    </row>
    <row r="13" spans="2:18" ht="15">
      <c r="B13" s="598" t="s">
        <v>370</v>
      </c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</row>
    <row r="14" spans="2:18" ht="52.5" customHeight="1">
      <c r="B14" s="917" t="s">
        <v>418</v>
      </c>
      <c r="C14" s="918"/>
      <c r="D14" s="918"/>
      <c r="E14" s="918"/>
      <c r="F14" s="919"/>
      <c r="G14" s="596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2:18" ht="55.5" customHeight="1">
      <c r="B15" s="920" t="s">
        <v>416</v>
      </c>
      <c r="C15" s="921"/>
      <c r="D15" s="921"/>
      <c r="E15" s="921"/>
      <c r="F15" s="922"/>
      <c r="G15" s="596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</row>
    <row r="16" spans="2:18" ht="65.25" customHeight="1">
      <c r="B16" s="923" t="s">
        <v>417</v>
      </c>
      <c r="C16" s="924"/>
      <c r="D16" s="924"/>
      <c r="E16" s="924"/>
      <c r="F16" s="925"/>
      <c r="G16" s="596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</row>
    <row r="17" spans="2:7" ht="15">
      <c r="B17" s="569"/>
      <c r="C17" s="569"/>
      <c r="D17" s="599"/>
      <c r="E17" s="569"/>
      <c r="F17" s="42"/>
      <c r="G17" s="42"/>
    </row>
  </sheetData>
  <sheetProtection password="8CC3" sheet="1"/>
  <mergeCells count="5">
    <mergeCell ref="A1:F1"/>
    <mergeCell ref="B14:F14"/>
    <mergeCell ref="B15:F15"/>
    <mergeCell ref="B16:F16"/>
    <mergeCell ref="A2:F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headerFooter>
    <oddFooter>&amp;CPágina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67"/>
  <sheetViews>
    <sheetView zoomScalePageLayoutView="0" workbookViewId="0" topLeftCell="A1">
      <selection activeCell="K57" sqref="K57:K66"/>
    </sheetView>
  </sheetViews>
  <sheetFormatPr defaultColWidth="9.140625" defaultRowHeight="12.75"/>
  <cols>
    <col min="1" max="1" width="2.00390625" style="0" bestFit="1" customWidth="1"/>
    <col min="2" max="2" width="11.421875" style="0" bestFit="1" customWidth="1"/>
    <col min="3" max="3" width="47.140625" style="0" customWidth="1"/>
    <col min="4" max="4" width="4.7109375" style="0" bestFit="1" customWidth="1"/>
    <col min="5" max="5" width="7.57421875" style="0" hidden="1" customWidth="1"/>
    <col min="6" max="6" width="13.28125" style="0" customWidth="1"/>
    <col min="7" max="7" width="23.7109375" style="0" customWidth="1"/>
    <col min="8" max="9" width="6.57421875" style="0" bestFit="1" customWidth="1"/>
    <col min="10" max="10" width="7.57421875" style="0" bestFit="1" customWidth="1"/>
    <col min="11" max="11" width="11.421875" style="104" customWidth="1"/>
    <col min="12" max="12" width="41.421875" style="306" customWidth="1"/>
    <col min="13" max="13" width="0" style="0" hidden="1" customWidth="1"/>
    <col min="14" max="14" width="10.421875" style="0" hidden="1" customWidth="1"/>
    <col min="15" max="15" width="10.7109375" style="0" customWidth="1"/>
    <col min="16" max="17" width="9.140625" style="104" customWidth="1"/>
    <col min="19" max="19" width="9.140625" style="122" customWidth="1"/>
  </cols>
  <sheetData>
    <row r="1" ht="13.5" thickBot="1"/>
    <row r="2" spans="1:18" ht="20.25" thickBot="1">
      <c r="A2" s="989" t="s">
        <v>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1"/>
    </row>
    <row r="3" spans="1:18" ht="19.5" thickBot="1">
      <c r="A3" s="992" t="s">
        <v>196</v>
      </c>
      <c r="B3" s="993"/>
      <c r="C3" s="993"/>
      <c r="D3" s="993"/>
      <c r="E3" s="993"/>
      <c r="F3" s="993"/>
      <c r="G3" s="993"/>
      <c r="H3" s="993"/>
      <c r="I3" s="993"/>
      <c r="J3" s="993"/>
      <c r="K3" s="994"/>
      <c r="L3" s="994"/>
      <c r="M3" s="994"/>
      <c r="N3" s="994"/>
      <c r="O3" s="994"/>
      <c r="P3" s="993"/>
      <c r="Q3" s="993"/>
      <c r="R3" s="993"/>
    </row>
    <row r="4" spans="1:18" ht="16.5" customHeight="1" thickBot="1">
      <c r="A4" s="995"/>
      <c r="B4" s="997" t="s">
        <v>4</v>
      </c>
      <c r="C4" s="999" t="s">
        <v>0</v>
      </c>
      <c r="D4" s="997" t="s">
        <v>30</v>
      </c>
      <c r="E4" s="997" t="s">
        <v>32</v>
      </c>
      <c r="F4" s="997" t="s">
        <v>31</v>
      </c>
      <c r="G4" s="1001" t="s">
        <v>0</v>
      </c>
      <c r="H4" s="979" t="s">
        <v>33</v>
      </c>
      <c r="I4" s="979" t="s">
        <v>34</v>
      </c>
      <c r="J4" s="979" t="s">
        <v>35</v>
      </c>
      <c r="K4" s="946" t="s">
        <v>218</v>
      </c>
      <c r="L4" s="981" t="s">
        <v>197</v>
      </c>
      <c r="M4" s="981"/>
      <c r="N4" s="981"/>
      <c r="O4" s="982"/>
      <c r="P4" s="983" t="s">
        <v>217</v>
      </c>
      <c r="Q4" s="322"/>
      <c r="R4" s="985" t="s">
        <v>37</v>
      </c>
    </row>
    <row r="5" spans="1:18" ht="30.75" thickBot="1">
      <c r="A5" s="996"/>
      <c r="B5" s="998"/>
      <c r="C5" s="1000"/>
      <c r="D5" s="998"/>
      <c r="E5" s="998"/>
      <c r="F5" s="998"/>
      <c r="G5" s="1002"/>
      <c r="H5" s="980"/>
      <c r="I5" s="980"/>
      <c r="J5" s="980"/>
      <c r="K5" s="947"/>
      <c r="L5" s="307" t="s">
        <v>198</v>
      </c>
      <c r="M5" s="277" t="s">
        <v>30</v>
      </c>
      <c r="N5" s="278" t="s">
        <v>199</v>
      </c>
      <c r="O5" s="278" t="s">
        <v>200</v>
      </c>
      <c r="P5" s="984"/>
      <c r="Q5" s="323"/>
      <c r="R5" s="986"/>
    </row>
    <row r="6" spans="1:21" ht="15.75">
      <c r="A6" s="867">
        <v>1</v>
      </c>
      <c r="B6" s="954" t="s">
        <v>201</v>
      </c>
      <c r="C6" s="957" t="s">
        <v>80</v>
      </c>
      <c r="D6" s="972">
        <v>1</v>
      </c>
      <c r="E6" s="975">
        <v>98</v>
      </c>
      <c r="F6" s="969">
        <v>64001660</v>
      </c>
      <c r="G6" s="941" t="s">
        <v>135</v>
      </c>
      <c r="H6" s="938">
        <v>286.83</v>
      </c>
      <c r="I6" s="938">
        <v>575.61</v>
      </c>
      <c r="J6" s="938">
        <v>982.84</v>
      </c>
      <c r="K6" s="929">
        <f>SUM(H6:J9)</f>
        <v>1845.2800000000002</v>
      </c>
      <c r="L6" s="308" t="s">
        <v>126</v>
      </c>
      <c r="M6" s="279">
        <v>1</v>
      </c>
      <c r="N6" s="280">
        <v>110</v>
      </c>
      <c r="O6" s="281">
        <f aca="true" t="shared" si="0" ref="O6:O18">M6*N6</f>
        <v>110</v>
      </c>
      <c r="P6" s="987">
        <f>SUM(O6:O9)</f>
        <v>481</v>
      </c>
      <c r="Q6" s="324"/>
      <c r="R6" s="951" t="s">
        <v>39</v>
      </c>
      <c r="S6" s="944">
        <f>K37-K6</f>
        <v>123.5</v>
      </c>
      <c r="U6" s="104">
        <v>1845.2800000000002</v>
      </c>
    </row>
    <row r="7" spans="1:21" ht="15">
      <c r="A7" s="868"/>
      <c r="B7" s="955"/>
      <c r="C7" s="958"/>
      <c r="D7" s="973"/>
      <c r="E7" s="976"/>
      <c r="F7" s="970"/>
      <c r="G7" s="942"/>
      <c r="H7" s="939"/>
      <c r="I7" s="939"/>
      <c r="J7" s="939"/>
      <c r="K7" s="930"/>
      <c r="L7" s="309" t="s">
        <v>127</v>
      </c>
      <c r="M7" s="282">
        <v>1</v>
      </c>
      <c r="N7" s="283">
        <v>150</v>
      </c>
      <c r="O7" s="284">
        <f t="shared" si="0"/>
        <v>150</v>
      </c>
      <c r="P7" s="988"/>
      <c r="Q7" s="325"/>
      <c r="R7" s="952"/>
      <c r="S7" s="945"/>
      <c r="U7" s="104"/>
    </row>
    <row r="8" spans="1:21" ht="15">
      <c r="A8" s="868"/>
      <c r="B8" s="955"/>
      <c r="C8" s="958"/>
      <c r="D8" s="973"/>
      <c r="E8" s="976"/>
      <c r="F8" s="970"/>
      <c r="G8" s="942"/>
      <c r="H8" s="939"/>
      <c r="I8" s="939"/>
      <c r="J8" s="939"/>
      <c r="K8" s="930"/>
      <c r="L8" s="309" t="s">
        <v>128</v>
      </c>
      <c r="M8" s="285">
        <v>2</v>
      </c>
      <c r="N8" s="286">
        <v>85</v>
      </c>
      <c r="O8" s="284">
        <f t="shared" si="0"/>
        <v>170</v>
      </c>
      <c r="P8" s="988"/>
      <c r="Q8" s="325"/>
      <c r="R8" s="952"/>
      <c r="S8" s="945"/>
      <c r="U8" s="104"/>
    </row>
    <row r="9" spans="1:21" ht="15.75" thickBot="1">
      <c r="A9" s="868"/>
      <c r="B9" s="955"/>
      <c r="C9" s="958"/>
      <c r="D9" s="973"/>
      <c r="E9" s="976"/>
      <c r="F9" s="970"/>
      <c r="G9" s="942"/>
      <c r="H9" s="939"/>
      <c r="I9" s="939"/>
      <c r="J9" s="939"/>
      <c r="K9" s="931"/>
      <c r="L9" s="310" t="s">
        <v>129</v>
      </c>
      <c r="M9" s="285">
        <v>1</v>
      </c>
      <c r="N9" s="286">
        <v>51</v>
      </c>
      <c r="O9" s="284">
        <f t="shared" si="0"/>
        <v>51</v>
      </c>
      <c r="P9" s="988"/>
      <c r="Q9" s="325"/>
      <c r="R9" s="952"/>
      <c r="S9" s="945"/>
      <c r="U9" s="104"/>
    </row>
    <row r="10" spans="1:21" ht="15.75">
      <c r="A10" s="867">
        <v>2</v>
      </c>
      <c r="B10" s="954" t="s">
        <v>202</v>
      </c>
      <c r="C10" s="957" t="s">
        <v>81</v>
      </c>
      <c r="D10" s="960">
        <v>1</v>
      </c>
      <c r="E10" s="963">
        <v>98</v>
      </c>
      <c r="F10" s="969">
        <v>64001679</v>
      </c>
      <c r="G10" s="941" t="s">
        <v>114</v>
      </c>
      <c r="H10" s="938">
        <v>286.83</v>
      </c>
      <c r="I10" s="938">
        <v>575.61</v>
      </c>
      <c r="J10" s="938">
        <v>982.84</v>
      </c>
      <c r="K10" s="929">
        <f>SUM(H10:J13)</f>
        <v>1845.2800000000002</v>
      </c>
      <c r="L10" s="308" t="s">
        <v>126</v>
      </c>
      <c r="M10" s="279">
        <v>1</v>
      </c>
      <c r="N10" s="280">
        <v>110</v>
      </c>
      <c r="O10" s="281">
        <f t="shared" si="0"/>
        <v>110</v>
      </c>
      <c r="P10" s="948">
        <f>SUM(O10:O13)</f>
        <v>481</v>
      </c>
      <c r="Q10" s="326"/>
      <c r="R10" s="951" t="s">
        <v>39</v>
      </c>
      <c r="U10" s="104">
        <v>1845.2800000000002</v>
      </c>
    </row>
    <row r="11" spans="1:21" ht="15">
      <c r="A11" s="868"/>
      <c r="B11" s="955"/>
      <c r="C11" s="958"/>
      <c r="D11" s="961"/>
      <c r="E11" s="964"/>
      <c r="F11" s="970"/>
      <c r="G11" s="942"/>
      <c r="H11" s="939"/>
      <c r="I11" s="939"/>
      <c r="J11" s="939"/>
      <c r="K11" s="930"/>
      <c r="L11" s="309" t="s">
        <v>127</v>
      </c>
      <c r="M11" s="282">
        <v>1</v>
      </c>
      <c r="N11" s="283">
        <v>150</v>
      </c>
      <c r="O11" s="284">
        <f t="shared" si="0"/>
        <v>150</v>
      </c>
      <c r="P11" s="949"/>
      <c r="Q11" s="327"/>
      <c r="R11" s="952"/>
      <c r="U11" s="104"/>
    </row>
    <row r="12" spans="1:21" ht="15">
      <c r="A12" s="868"/>
      <c r="B12" s="955"/>
      <c r="C12" s="958"/>
      <c r="D12" s="961"/>
      <c r="E12" s="964"/>
      <c r="F12" s="970"/>
      <c r="G12" s="942"/>
      <c r="H12" s="939"/>
      <c r="I12" s="939"/>
      <c r="J12" s="939"/>
      <c r="K12" s="930"/>
      <c r="L12" s="309" t="s">
        <v>128</v>
      </c>
      <c r="M12" s="285">
        <v>2</v>
      </c>
      <c r="N12" s="286">
        <v>85</v>
      </c>
      <c r="O12" s="284">
        <f t="shared" si="0"/>
        <v>170</v>
      </c>
      <c r="P12" s="949"/>
      <c r="Q12" s="327"/>
      <c r="R12" s="952"/>
      <c r="U12" s="104"/>
    </row>
    <row r="13" spans="1:21" ht="15.75" thickBot="1">
      <c r="A13" s="868"/>
      <c r="B13" s="955"/>
      <c r="C13" s="958"/>
      <c r="D13" s="961"/>
      <c r="E13" s="978"/>
      <c r="F13" s="970"/>
      <c r="G13" s="942"/>
      <c r="H13" s="939"/>
      <c r="I13" s="939"/>
      <c r="J13" s="939"/>
      <c r="K13" s="931"/>
      <c r="L13" s="311" t="s">
        <v>129</v>
      </c>
      <c r="M13" s="285">
        <v>1</v>
      </c>
      <c r="N13" s="287">
        <v>51</v>
      </c>
      <c r="O13" s="284">
        <f t="shared" si="0"/>
        <v>51</v>
      </c>
      <c r="P13" s="949"/>
      <c r="Q13" s="327"/>
      <c r="R13" s="952"/>
      <c r="U13" s="104"/>
    </row>
    <row r="14" spans="1:21" ht="22.5">
      <c r="A14" s="867">
        <v>3</v>
      </c>
      <c r="B14" s="954" t="s">
        <v>203</v>
      </c>
      <c r="C14" s="957" t="s">
        <v>204</v>
      </c>
      <c r="D14" s="972">
        <v>1</v>
      </c>
      <c r="E14" s="975">
        <v>98</v>
      </c>
      <c r="F14" s="969">
        <v>64000028</v>
      </c>
      <c r="G14" s="941" t="s">
        <v>115</v>
      </c>
      <c r="H14" s="938">
        <v>286.83</v>
      </c>
      <c r="I14" s="938">
        <v>822.61</v>
      </c>
      <c r="J14" s="938">
        <v>982.84</v>
      </c>
      <c r="K14" s="929">
        <f>SUM(H14:J17)</f>
        <v>2092.28</v>
      </c>
      <c r="L14" s="312" t="s">
        <v>126</v>
      </c>
      <c r="M14" s="288">
        <v>1</v>
      </c>
      <c r="N14" s="289">
        <v>110</v>
      </c>
      <c r="O14" s="290">
        <f t="shared" si="0"/>
        <v>110</v>
      </c>
      <c r="P14" s="948">
        <f>SUM(O14:O18)</f>
        <v>786</v>
      </c>
      <c r="Q14" s="326"/>
      <c r="R14" s="951" t="s">
        <v>39</v>
      </c>
      <c r="U14" s="104">
        <v>2092.28</v>
      </c>
    </row>
    <row r="15" spans="1:21" ht="15">
      <c r="A15" s="868"/>
      <c r="B15" s="955"/>
      <c r="C15" s="958"/>
      <c r="D15" s="973"/>
      <c r="E15" s="976"/>
      <c r="F15" s="970"/>
      <c r="G15" s="942"/>
      <c r="H15" s="939"/>
      <c r="I15" s="939"/>
      <c r="J15" s="939"/>
      <c r="K15" s="930"/>
      <c r="L15" s="313" t="s">
        <v>127</v>
      </c>
      <c r="M15" s="56">
        <v>1</v>
      </c>
      <c r="N15" s="291">
        <v>150</v>
      </c>
      <c r="O15" s="292">
        <f t="shared" si="0"/>
        <v>150</v>
      </c>
      <c r="P15" s="949"/>
      <c r="Q15" s="327"/>
      <c r="R15" s="952"/>
      <c r="U15" s="104"/>
    </row>
    <row r="16" spans="1:21" ht="15">
      <c r="A16" s="868"/>
      <c r="B16" s="955"/>
      <c r="C16" s="958"/>
      <c r="D16" s="973"/>
      <c r="E16" s="976"/>
      <c r="F16" s="970"/>
      <c r="G16" s="942"/>
      <c r="H16" s="939"/>
      <c r="I16" s="939"/>
      <c r="J16" s="939"/>
      <c r="K16" s="930"/>
      <c r="L16" s="314" t="s">
        <v>128</v>
      </c>
      <c r="M16" s="56">
        <v>3</v>
      </c>
      <c r="N16" s="291">
        <v>85</v>
      </c>
      <c r="O16" s="292">
        <f t="shared" si="0"/>
        <v>255</v>
      </c>
      <c r="P16" s="949"/>
      <c r="Q16" s="327"/>
      <c r="R16" s="952"/>
      <c r="U16" s="104"/>
    </row>
    <row r="17" spans="1:21" ht="15">
      <c r="A17" s="868"/>
      <c r="B17" s="955"/>
      <c r="C17" s="958"/>
      <c r="D17" s="973"/>
      <c r="E17" s="976"/>
      <c r="F17" s="970"/>
      <c r="G17" s="942"/>
      <c r="H17" s="939"/>
      <c r="I17" s="939"/>
      <c r="J17" s="939"/>
      <c r="K17" s="930"/>
      <c r="L17" s="313" t="s">
        <v>130</v>
      </c>
      <c r="M17" s="1">
        <v>1</v>
      </c>
      <c r="N17" s="291">
        <v>220</v>
      </c>
      <c r="O17" s="292">
        <f t="shared" si="0"/>
        <v>220</v>
      </c>
      <c r="P17" s="949"/>
      <c r="Q17" s="327"/>
      <c r="R17" s="952"/>
      <c r="U17" s="104"/>
    </row>
    <row r="18" spans="1:21" ht="15.75" thickBot="1">
      <c r="A18" s="873"/>
      <c r="B18" s="956"/>
      <c r="C18" s="959"/>
      <c r="D18" s="974"/>
      <c r="E18" s="977"/>
      <c r="F18" s="971"/>
      <c r="G18" s="943"/>
      <c r="H18" s="940"/>
      <c r="I18" s="940"/>
      <c r="J18" s="940"/>
      <c r="K18" s="931"/>
      <c r="L18" s="315" t="s">
        <v>129</v>
      </c>
      <c r="M18" s="293">
        <v>1</v>
      </c>
      <c r="N18" s="294">
        <v>51</v>
      </c>
      <c r="O18" s="295">
        <f t="shared" si="0"/>
        <v>51</v>
      </c>
      <c r="P18" s="950"/>
      <c r="Q18" s="328"/>
      <c r="R18" s="953"/>
      <c r="U18" s="104"/>
    </row>
    <row r="19" spans="1:21" ht="22.5">
      <c r="A19" s="867">
        <v>4</v>
      </c>
      <c r="B19" s="954" t="s">
        <v>205</v>
      </c>
      <c r="C19" s="957" t="s">
        <v>83</v>
      </c>
      <c r="D19" s="960">
        <v>1</v>
      </c>
      <c r="E19" s="963">
        <v>98</v>
      </c>
      <c r="F19" s="969">
        <v>64000052</v>
      </c>
      <c r="G19" s="941" t="s">
        <v>116</v>
      </c>
      <c r="H19" s="938">
        <v>286.83</v>
      </c>
      <c r="I19" s="938">
        <v>575.61</v>
      </c>
      <c r="J19" s="938">
        <v>1070.86</v>
      </c>
      <c r="K19" s="929">
        <f>SUM(H19:J27)</f>
        <v>1933.3</v>
      </c>
      <c r="L19" s="312" t="s">
        <v>126</v>
      </c>
      <c r="M19" s="288">
        <v>1</v>
      </c>
      <c r="N19" s="289">
        <v>110</v>
      </c>
      <c r="O19" s="296">
        <f>M19*N19</f>
        <v>110</v>
      </c>
      <c r="P19" s="948">
        <f>SUM(O19:O27)</f>
        <v>2467.25</v>
      </c>
      <c r="Q19" s="326"/>
      <c r="R19" s="951" t="s">
        <v>39</v>
      </c>
      <c r="U19" s="104">
        <v>1933.3</v>
      </c>
    </row>
    <row r="20" spans="1:21" ht="15">
      <c r="A20" s="868"/>
      <c r="B20" s="955"/>
      <c r="C20" s="958"/>
      <c r="D20" s="961"/>
      <c r="E20" s="964"/>
      <c r="F20" s="970"/>
      <c r="G20" s="942"/>
      <c r="H20" s="939"/>
      <c r="I20" s="939"/>
      <c r="J20" s="939"/>
      <c r="K20" s="930"/>
      <c r="L20" s="313" t="s">
        <v>127</v>
      </c>
      <c r="M20" s="56">
        <v>1</v>
      </c>
      <c r="N20" s="291">
        <v>150</v>
      </c>
      <c r="O20" s="297">
        <f aca="true" t="shared" si="1" ref="O20:O26">M20*N20</f>
        <v>150</v>
      </c>
      <c r="P20" s="949"/>
      <c r="Q20" s="327"/>
      <c r="R20" s="952"/>
      <c r="U20" s="104"/>
    </row>
    <row r="21" spans="1:21" ht="15">
      <c r="A21" s="868"/>
      <c r="B21" s="955"/>
      <c r="C21" s="958"/>
      <c r="D21" s="961"/>
      <c r="E21" s="964"/>
      <c r="F21" s="970"/>
      <c r="G21" s="942"/>
      <c r="H21" s="939"/>
      <c r="I21" s="939"/>
      <c r="J21" s="939"/>
      <c r="K21" s="930"/>
      <c r="L21" s="314" t="s">
        <v>131</v>
      </c>
      <c r="M21" s="56">
        <v>2</v>
      </c>
      <c r="N21" s="291">
        <v>350</v>
      </c>
      <c r="O21" s="297">
        <f t="shared" si="1"/>
        <v>700</v>
      </c>
      <c r="P21" s="949"/>
      <c r="Q21" s="327"/>
      <c r="R21" s="952"/>
      <c r="U21" s="104"/>
    </row>
    <row r="22" spans="1:21" ht="15">
      <c r="A22" s="868"/>
      <c r="B22" s="955"/>
      <c r="C22" s="958"/>
      <c r="D22" s="961"/>
      <c r="E22" s="964"/>
      <c r="F22" s="970"/>
      <c r="G22" s="942"/>
      <c r="H22" s="939"/>
      <c r="I22" s="939"/>
      <c r="J22" s="939"/>
      <c r="K22" s="930"/>
      <c r="L22" s="313" t="s">
        <v>129</v>
      </c>
      <c r="M22" s="56">
        <v>1</v>
      </c>
      <c r="N22" s="291">
        <v>51</v>
      </c>
      <c r="O22" s="297">
        <f t="shared" si="1"/>
        <v>51</v>
      </c>
      <c r="P22" s="949"/>
      <c r="Q22" s="327"/>
      <c r="R22" s="952"/>
      <c r="S22" s="321">
        <f>K47-K19</f>
        <v>35.480000000000246</v>
      </c>
      <c r="U22" s="104"/>
    </row>
    <row r="23" spans="1:21" ht="15">
      <c r="A23" s="868"/>
      <c r="B23" s="955"/>
      <c r="C23" s="958"/>
      <c r="D23" s="961"/>
      <c r="E23" s="964"/>
      <c r="F23" s="970"/>
      <c r="G23" s="942"/>
      <c r="H23" s="939"/>
      <c r="I23" s="939"/>
      <c r="J23" s="939"/>
      <c r="K23" s="930"/>
      <c r="L23" s="316" t="s">
        <v>144</v>
      </c>
      <c r="M23" s="56">
        <v>1</v>
      </c>
      <c r="N23" s="291">
        <v>90</v>
      </c>
      <c r="O23" s="297">
        <f t="shared" si="1"/>
        <v>90</v>
      </c>
      <c r="P23" s="949"/>
      <c r="Q23" s="327"/>
      <c r="R23" s="952"/>
      <c r="U23" s="104"/>
    </row>
    <row r="24" spans="1:21" ht="22.5">
      <c r="A24" s="868"/>
      <c r="B24" s="955"/>
      <c r="C24" s="958"/>
      <c r="D24" s="961"/>
      <c r="E24" s="964"/>
      <c r="F24" s="970"/>
      <c r="G24" s="942"/>
      <c r="H24" s="939"/>
      <c r="I24" s="939"/>
      <c r="J24" s="939"/>
      <c r="K24" s="930"/>
      <c r="L24" s="313" t="s">
        <v>132</v>
      </c>
      <c r="M24" s="56">
        <v>1</v>
      </c>
      <c r="N24" s="291">
        <v>145</v>
      </c>
      <c r="O24" s="297">
        <f t="shared" si="1"/>
        <v>145</v>
      </c>
      <c r="P24" s="949"/>
      <c r="Q24" s="327"/>
      <c r="R24" s="952"/>
      <c r="U24" s="104"/>
    </row>
    <row r="25" spans="1:21" ht="15">
      <c r="A25" s="868"/>
      <c r="B25" s="955"/>
      <c r="C25" s="958"/>
      <c r="D25" s="961"/>
      <c r="E25" s="964"/>
      <c r="F25" s="970"/>
      <c r="G25" s="942"/>
      <c r="H25" s="939"/>
      <c r="I25" s="939"/>
      <c r="J25" s="939"/>
      <c r="K25" s="930"/>
      <c r="L25" s="317" t="s">
        <v>82</v>
      </c>
      <c r="M25" s="56">
        <v>1</v>
      </c>
      <c r="N25" s="291">
        <v>21.25</v>
      </c>
      <c r="O25" s="297">
        <f t="shared" si="1"/>
        <v>21.25</v>
      </c>
      <c r="P25" s="949"/>
      <c r="Q25" s="327"/>
      <c r="R25" s="952"/>
      <c r="U25" s="104"/>
    </row>
    <row r="26" spans="1:21" ht="15">
      <c r="A26" s="868"/>
      <c r="B26" s="955"/>
      <c r="C26" s="958"/>
      <c r="D26" s="961"/>
      <c r="E26" s="964"/>
      <c r="F26" s="970"/>
      <c r="G26" s="942"/>
      <c r="H26" s="939"/>
      <c r="I26" s="939"/>
      <c r="J26" s="939"/>
      <c r="K26" s="930"/>
      <c r="L26" s="318" t="s">
        <v>133</v>
      </c>
      <c r="M26" s="56">
        <v>1</v>
      </c>
      <c r="N26" s="291">
        <v>250</v>
      </c>
      <c r="O26" s="297">
        <f t="shared" si="1"/>
        <v>250</v>
      </c>
      <c r="P26" s="949"/>
      <c r="Q26" s="327"/>
      <c r="R26" s="952"/>
      <c r="U26" s="104"/>
    </row>
    <row r="27" spans="1:21" ht="15.75" customHeight="1" thickBot="1">
      <c r="A27" s="873"/>
      <c r="B27" s="956"/>
      <c r="C27" s="959"/>
      <c r="D27" s="962"/>
      <c r="E27" s="965"/>
      <c r="F27" s="971"/>
      <c r="G27" s="943"/>
      <c r="H27" s="940"/>
      <c r="I27" s="940"/>
      <c r="J27" s="940"/>
      <c r="K27" s="931"/>
      <c r="L27" s="315" t="s">
        <v>134</v>
      </c>
      <c r="M27" s="293">
        <v>1</v>
      </c>
      <c r="N27" s="294">
        <v>950</v>
      </c>
      <c r="O27" s="295">
        <f>M27*N27</f>
        <v>950</v>
      </c>
      <c r="P27" s="950"/>
      <c r="Q27" s="328"/>
      <c r="R27" s="953"/>
      <c r="U27" s="104"/>
    </row>
    <row r="28" spans="1:21" ht="22.5">
      <c r="A28" s="867">
        <v>5</v>
      </c>
      <c r="B28" s="954" t="s">
        <v>206</v>
      </c>
      <c r="C28" s="957" t="s">
        <v>84</v>
      </c>
      <c r="D28" s="960">
        <v>1</v>
      </c>
      <c r="E28" s="963">
        <v>98</v>
      </c>
      <c r="F28" s="969">
        <v>64000087</v>
      </c>
      <c r="G28" s="941" t="s">
        <v>117</v>
      </c>
      <c r="H28" s="938">
        <v>286.83</v>
      </c>
      <c r="I28" s="938">
        <v>575.61</v>
      </c>
      <c r="J28" s="938">
        <v>1070.86</v>
      </c>
      <c r="K28" s="929">
        <f>SUM(H28:J36)</f>
        <v>1933.3</v>
      </c>
      <c r="L28" s="312" t="s">
        <v>126</v>
      </c>
      <c r="M28" s="288">
        <v>1</v>
      </c>
      <c r="N28" s="289">
        <v>110</v>
      </c>
      <c r="O28" s="296">
        <f>M28*N28</f>
        <v>110</v>
      </c>
      <c r="P28" s="948">
        <f>SUM(O28:O36)</f>
        <v>2467.25</v>
      </c>
      <c r="Q28" s="326"/>
      <c r="R28" s="951" t="s">
        <v>39</v>
      </c>
      <c r="U28" s="104">
        <v>1933.3</v>
      </c>
    </row>
    <row r="29" spans="1:21" ht="15">
      <c r="A29" s="868"/>
      <c r="B29" s="955"/>
      <c r="C29" s="958"/>
      <c r="D29" s="961"/>
      <c r="E29" s="964"/>
      <c r="F29" s="970"/>
      <c r="G29" s="942"/>
      <c r="H29" s="939"/>
      <c r="I29" s="939"/>
      <c r="J29" s="939"/>
      <c r="K29" s="930"/>
      <c r="L29" s="313" t="s">
        <v>127</v>
      </c>
      <c r="M29" s="56">
        <v>1</v>
      </c>
      <c r="N29" s="291">
        <v>150</v>
      </c>
      <c r="O29" s="297">
        <f aca="true" t="shared" si="2" ref="O29:O35">M29*N29</f>
        <v>150</v>
      </c>
      <c r="P29" s="949"/>
      <c r="Q29" s="327"/>
      <c r="R29" s="952"/>
      <c r="U29" s="104"/>
    </row>
    <row r="30" spans="1:21" ht="15">
      <c r="A30" s="868"/>
      <c r="B30" s="955"/>
      <c r="C30" s="958"/>
      <c r="D30" s="961"/>
      <c r="E30" s="964"/>
      <c r="F30" s="970"/>
      <c r="G30" s="942"/>
      <c r="H30" s="939"/>
      <c r="I30" s="939"/>
      <c r="J30" s="939"/>
      <c r="K30" s="930"/>
      <c r="L30" s="314" t="s">
        <v>131</v>
      </c>
      <c r="M30" s="56">
        <v>2</v>
      </c>
      <c r="N30" s="291">
        <v>350</v>
      </c>
      <c r="O30" s="297">
        <f t="shared" si="2"/>
        <v>700</v>
      </c>
      <c r="P30" s="949"/>
      <c r="Q30" s="327"/>
      <c r="R30" s="952"/>
      <c r="U30" s="104"/>
    </row>
    <row r="31" spans="1:21" ht="15">
      <c r="A31" s="868"/>
      <c r="B31" s="955"/>
      <c r="C31" s="958"/>
      <c r="D31" s="961"/>
      <c r="E31" s="964"/>
      <c r="F31" s="970"/>
      <c r="G31" s="942"/>
      <c r="H31" s="939"/>
      <c r="I31" s="939"/>
      <c r="J31" s="939"/>
      <c r="K31" s="930"/>
      <c r="L31" s="313" t="s">
        <v>129</v>
      </c>
      <c r="M31" s="56">
        <v>1</v>
      </c>
      <c r="N31" s="291">
        <v>51</v>
      </c>
      <c r="O31" s="297">
        <f t="shared" si="2"/>
        <v>51</v>
      </c>
      <c r="P31" s="949"/>
      <c r="Q31" s="327"/>
      <c r="R31" s="952"/>
      <c r="S31" s="321">
        <f>K57-K28</f>
        <v>158.98000000000025</v>
      </c>
      <c r="U31" s="104"/>
    </row>
    <row r="32" spans="1:21" ht="15">
      <c r="A32" s="868"/>
      <c r="B32" s="955"/>
      <c r="C32" s="958"/>
      <c r="D32" s="961"/>
      <c r="E32" s="964"/>
      <c r="F32" s="970"/>
      <c r="G32" s="942"/>
      <c r="H32" s="939"/>
      <c r="I32" s="939"/>
      <c r="J32" s="939"/>
      <c r="K32" s="930"/>
      <c r="L32" s="316" t="s">
        <v>144</v>
      </c>
      <c r="M32" s="56">
        <v>1</v>
      </c>
      <c r="N32" s="291">
        <v>90</v>
      </c>
      <c r="O32" s="297">
        <f t="shared" si="2"/>
        <v>90</v>
      </c>
      <c r="P32" s="949"/>
      <c r="Q32" s="327"/>
      <c r="R32" s="952"/>
      <c r="U32" s="104"/>
    </row>
    <row r="33" spans="1:21" ht="22.5">
      <c r="A33" s="868"/>
      <c r="B33" s="955"/>
      <c r="C33" s="958"/>
      <c r="D33" s="961"/>
      <c r="E33" s="964"/>
      <c r="F33" s="970"/>
      <c r="G33" s="942"/>
      <c r="H33" s="939"/>
      <c r="I33" s="939"/>
      <c r="J33" s="939"/>
      <c r="K33" s="930"/>
      <c r="L33" s="313" t="s">
        <v>132</v>
      </c>
      <c r="M33" s="56">
        <v>1</v>
      </c>
      <c r="N33" s="291">
        <v>145</v>
      </c>
      <c r="O33" s="297">
        <f t="shared" si="2"/>
        <v>145</v>
      </c>
      <c r="P33" s="949"/>
      <c r="Q33" s="327"/>
      <c r="R33" s="952"/>
      <c r="U33" s="104"/>
    </row>
    <row r="34" spans="1:21" ht="15">
      <c r="A34" s="868"/>
      <c r="B34" s="955"/>
      <c r="C34" s="958"/>
      <c r="D34" s="961"/>
      <c r="E34" s="964"/>
      <c r="F34" s="970"/>
      <c r="G34" s="942"/>
      <c r="H34" s="939"/>
      <c r="I34" s="939"/>
      <c r="J34" s="939"/>
      <c r="K34" s="930"/>
      <c r="L34" s="317" t="s">
        <v>82</v>
      </c>
      <c r="M34" s="56">
        <v>1</v>
      </c>
      <c r="N34" s="291">
        <v>21.25</v>
      </c>
      <c r="O34" s="297">
        <f t="shared" si="2"/>
        <v>21.25</v>
      </c>
      <c r="P34" s="949"/>
      <c r="Q34" s="327"/>
      <c r="R34" s="952"/>
      <c r="U34" s="104"/>
    </row>
    <row r="35" spans="1:21" ht="15">
      <c r="A35" s="868"/>
      <c r="B35" s="955"/>
      <c r="C35" s="958"/>
      <c r="D35" s="961"/>
      <c r="E35" s="964"/>
      <c r="F35" s="970"/>
      <c r="G35" s="942"/>
      <c r="H35" s="939"/>
      <c r="I35" s="939"/>
      <c r="J35" s="939"/>
      <c r="K35" s="930"/>
      <c r="L35" s="318" t="s">
        <v>133</v>
      </c>
      <c r="M35" s="56">
        <v>1</v>
      </c>
      <c r="N35" s="291">
        <v>250</v>
      </c>
      <c r="O35" s="297">
        <f t="shared" si="2"/>
        <v>250</v>
      </c>
      <c r="P35" s="949"/>
      <c r="Q35" s="327"/>
      <c r="R35" s="952"/>
      <c r="U35" s="104"/>
    </row>
    <row r="36" spans="1:21" ht="15.75" thickBot="1">
      <c r="A36" s="873"/>
      <c r="B36" s="956"/>
      <c r="C36" s="959"/>
      <c r="D36" s="962"/>
      <c r="E36" s="965"/>
      <c r="F36" s="971"/>
      <c r="G36" s="943"/>
      <c r="H36" s="940"/>
      <c r="I36" s="940"/>
      <c r="J36" s="940"/>
      <c r="K36" s="931"/>
      <c r="L36" s="315" t="s">
        <v>134</v>
      </c>
      <c r="M36" s="293">
        <v>1</v>
      </c>
      <c r="N36" s="294">
        <v>950</v>
      </c>
      <c r="O36" s="295">
        <f>M36*N36</f>
        <v>950</v>
      </c>
      <c r="P36" s="950"/>
      <c r="Q36" s="328"/>
      <c r="R36" s="953"/>
      <c r="U36" s="104"/>
    </row>
    <row r="37" spans="1:21" ht="15">
      <c r="A37" s="867">
        <v>6</v>
      </c>
      <c r="B37" s="954" t="s">
        <v>207</v>
      </c>
      <c r="C37" s="957" t="s">
        <v>208</v>
      </c>
      <c r="D37" s="960" t="s">
        <v>209</v>
      </c>
      <c r="E37" s="963">
        <v>98</v>
      </c>
      <c r="F37" s="969">
        <v>64001695</v>
      </c>
      <c r="G37" s="941" t="s">
        <v>210</v>
      </c>
      <c r="H37" s="938">
        <v>286.83</v>
      </c>
      <c r="I37" s="938">
        <v>699.11</v>
      </c>
      <c r="J37" s="938">
        <v>982.84</v>
      </c>
      <c r="K37" s="929">
        <f>SUM(H37:J46)</f>
        <v>1968.7800000000002</v>
      </c>
      <c r="L37" s="319" t="s">
        <v>133</v>
      </c>
      <c r="M37" s="298">
        <v>1</v>
      </c>
      <c r="N37" s="289">
        <v>250</v>
      </c>
      <c r="O37" s="296">
        <f>M37*N37</f>
        <v>250</v>
      </c>
      <c r="P37" s="948">
        <f>SUM(O37:O46)</f>
        <v>2837.25</v>
      </c>
      <c r="Q37" s="326"/>
      <c r="R37" s="951" t="s">
        <v>39</v>
      </c>
      <c r="U37" s="104">
        <v>1968.7800000000002</v>
      </c>
    </row>
    <row r="38" spans="1:21" ht="15">
      <c r="A38" s="868"/>
      <c r="B38" s="955"/>
      <c r="C38" s="958"/>
      <c r="D38" s="961"/>
      <c r="E38" s="964"/>
      <c r="F38" s="970"/>
      <c r="G38" s="942"/>
      <c r="H38" s="939"/>
      <c r="I38" s="939"/>
      <c r="J38" s="939"/>
      <c r="K38" s="930"/>
      <c r="L38" s="313" t="s">
        <v>127</v>
      </c>
      <c r="M38" s="299">
        <v>2</v>
      </c>
      <c r="N38" s="291">
        <v>150</v>
      </c>
      <c r="O38" s="297">
        <f aca="true" t="shared" si="3" ref="O38:O46">M38*N38</f>
        <v>300</v>
      </c>
      <c r="P38" s="949"/>
      <c r="Q38" s="327"/>
      <c r="R38" s="952"/>
      <c r="S38" s="321">
        <f>K6</f>
        <v>1845.2800000000002</v>
      </c>
      <c r="U38" s="104"/>
    </row>
    <row r="39" spans="1:21" ht="15">
      <c r="A39" s="868"/>
      <c r="B39" s="955"/>
      <c r="C39" s="958"/>
      <c r="D39" s="961"/>
      <c r="E39" s="964"/>
      <c r="F39" s="970"/>
      <c r="G39" s="942"/>
      <c r="H39" s="939"/>
      <c r="I39" s="939"/>
      <c r="J39" s="939"/>
      <c r="K39" s="930"/>
      <c r="L39" s="314" t="s">
        <v>131</v>
      </c>
      <c r="M39" s="299">
        <v>2</v>
      </c>
      <c r="N39" s="291">
        <v>350</v>
      </c>
      <c r="O39" s="297">
        <f t="shared" si="3"/>
        <v>700</v>
      </c>
      <c r="P39" s="949"/>
      <c r="Q39" s="327"/>
      <c r="R39" s="952"/>
      <c r="U39" s="104"/>
    </row>
    <row r="40" spans="1:21" ht="15">
      <c r="A40" s="868"/>
      <c r="B40" s="955"/>
      <c r="C40" s="958"/>
      <c r="D40" s="961"/>
      <c r="E40" s="964"/>
      <c r="F40" s="970"/>
      <c r="G40" s="942"/>
      <c r="H40" s="939"/>
      <c r="I40" s="939"/>
      <c r="J40" s="939"/>
      <c r="K40" s="930"/>
      <c r="L40" s="313" t="s">
        <v>129</v>
      </c>
      <c r="M40" s="299">
        <v>1</v>
      </c>
      <c r="N40" s="291">
        <v>51</v>
      </c>
      <c r="O40" s="297">
        <f t="shared" si="3"/>
        <v>51</v>
      </c>
      <c r="P40" s="949"/>
      <c r="Q40" s="327"/>
      <c r="R40" s="952"/>
      <c r="S40" s="321">
        <f>K28*50%</f>
        <v>966.65</v>
      </c>
      <c r="U40" s="104"/>
    </row>
    <row r="41" spans="1:21" ht="15">
      <c r="A41" s="868"/>
      <c r="B41" s="955"/>
      <c r="C41" s="958"/>
      <c r="D41" s="961"/>
      <c r="E41" s="964"/>
      <c r="F41" s="970"/>
      <c r="G41" s="942"/>
      <c r="H41" s="939"/>
      <c r="I41" s="939"/>
      <c r="J41" s="939"/>
      <c r="K41" s="930"/>
      <c r="L41" s="316" t="s">
        <v>144</v>
      </c>
      <c r="M41" s="299">
        <v>1</v>
      </c>
      <c r="N41" s="291">
        <v>90</v>
      </c>
      <c r="O41" s="297">
        <f t="shared" si="3"/>
        <v>90</v>
      </c>
      <c r="P41" s="949"/>
      <c r="Q41" s="327"/>
      <c r="R41" s="952"/>
      <c r="S41" s="321"/>
      <c r="U41" s="104"/>
    </row>
    <row r="42" spans="1:21" ht="22.5">
      <c r="A42" s="868"/>
      <c r="B42" s="955"/>
      <c r="C42" s="958"/>
      <c r="D42" s="961"/>
      <c r="E42" s="964"/>
      <c r="F42" s="970"/>
      <c r="G42" s="942"/>
      <c r="H42" s="939"/>
      <c r="I42" s="939"/>
      <c r="J42" s="939"/>
      <c r="K42" s="930"/>
      <c r="L42" s="313" t="s">
        <v>126</v>
      </c>
      <c r="M42" s="299">
        <v>1</v>
      </c>
      <c r="N42" s="291">
        <v>110</v>
      </c>
      <c r="O42" s="297">
        <f t="shared" si="3"/>
        <v>110</v>
      </c>
      <c r="P42" s="949"/>
      <c r="Q42" s="327"/>
      <c r="R42" s="952"/>
      <c r="U42" s="104"/>
    </row>
    <row r="43" spans="1:21" ht="15">
      <c r="A43" s="868"/>
      <c r="B43" s="955"/>
      <c r="C43" s="958"/>
      <c r="D43" s="961"/>
      <c r="E43" s="964"/>
      <c r="F43" s="970"/>
      <c r="G43" s="942"/>
      <c r="H43" s="939"/>
      <c r="I43" s="939"/>
      <c r="J43" s="939"/>
      <c r="K43" s="930"/>
      <c r="L43" s="317" t="s">
        <v>82</v>
      </c>
      <c r="M43" s="299">
        <v>1</v>
      </c>
      <c r="N43" s="291">
        <v>21.25</v>
      </c>
      <c r="O43" s="297">
        <f t="shared" si="3"/>
        <v>21.25</v>
      </c>
      <c r="P43" s="949"/>
      <c r="Q43" s="327"/>
      <c r="R43" s="952"/>
      <c r="U43" s="104"/>
    </row>
    <row r="44" spans="1:21" ht="22.5">
      <c r="A44" s="868"/>
      <c r="B44" s="955"/>
      <c r="C44" s="958"/>
      <c r="D44" s="961"/>
      <c r="E44" s="964"/>
      <c r="F44" s="970"/>
      <c r="G44" s="942"/>
      <c r="H44" s="939"/>
      <c r="I44" s="939"/>
      <c r="J44" s="939"/>
      <c r="K44" s="930"/>
      <c r="L44" s="313" t="s">
        <v>132</v>
      </c>
      <c r="M44" s="299">
        <v>1</v>
      </c>
      <c r="N44" s="291">
        <v>145</v>
      </c>
      <c r="O44" s="297">
        <f t="shared" si="3"/>
        <v>145</v>
      </c>
      <c r="P44" s="949"/>
      <c r="Q44" s="327"/>
      <c r="R44" s="952"/>
      <c r="U44" s="104"/>
    </row>
    <row r="45" spans="1:21" ht="15">
      <c r="A45" s="868"/>
      <c r="B45" s="955"/>
      <c r="C45" s="958"/>
      <c r="D45" s="961"/>
      <c r="E45" s="964"/>
      <c r="F45" s="970"/>
      <c r="G45" s="942"/>
      <c r="H45" s="939"/>
      <c r="I45" s="939"/>
      <c r="J45" s="939"/>
      <c r="K45" s="930"/>
      <c r="L45" s="313" t="s">
        <v>130</v>
      </c>
      <c r="M45" s="48">
        <v>1</v>
      </c>
      <c r="N45" s="291">
        <v>220</v>
      </c>
      <c r="O45" s="297">
        <f t="shared" si="3"/>
        <v>220</v>
      </c>
      <c r="P45" s="949"/>
      <c r="Q45" s="327"/>
      <c r="R45" s="952"/>
      <c r="U45" s="104"/>
    </row>
    <row r="46" spans="1:21" ht="15.75" thickBot="1">
      <c r="A46" s="873"/>
      <c r="B46" s="956"/>
      <c r="C46" s="959"/>
      <c r="D46" s="962"/>
      <c r="E46" s="965"/>
      <c r="F46" s="971"/>
      <c r="G46" s="943"/>
      <c r="H46" s="940"/>
      <c r="I46" s="940"/>
      <c r="J46" s="940"/>
      <c r="K46" s="931"/>
      <c r="L46" s="315" t="s">
        <v>134</v>
      </c>
      <c r="M46" s="300">
        <v>1</v>
      </c>
      <c r="N46" s="294">
        <v>950</v>
      </c>
      <c r="O46" s="295">
        <f t="shared" si="3"/>
        <v>950</v>
      </c>
      <c r="P46" s="950"/>
      <c r="Q46" s="328"/>
      <c r="R46" s="953"/>
      <c r="U46" s="104"/>
    </row>
    <row r="47" spans="1:21" ht="15">
      <c r="A47" s="867">
        <v>7</v>
      </c>
      <c r="B47" s="954" t="s">
        <v>211</v>
      </c>
      <c r="C47" s="957" t="s">
        <v>212</v>
      </c>
      <c r="D47" s="960" t="s">
        <v>209</v>
      </c>
      <c r="E47" s="963">
        <v>98</v>
      </c>
      <c r="F47" s="969">
        <v>64001733</v>
      </c>
      <c r="G47" s="941" t="s">
        <v>213</v>
      </c>
      <c r="H47" s="938">
        <v>286.83</v>
      </c>
      <c r="I47" s="938">
        <v>699.11</v>
      </c>
      <c r="J47" s="938">
        <v>982.84</v>
      </c>
      <c r="K47" s="929">
        <f>SUM(H47:J56)</f>
        <v>1968.7800000000002</v>
      </c>
      <c r="L47" s="319" t="s">
        <v>133</v>
      </c>
      <c r="M47" s="298">
        <v>1</v>
      </c>
      <c r="N47" s="289">
        <v>250</v>
      </c>
      <c r="O47" s="296">
        <f>M47*N47</f>
        <v>250</v>
      </c>
      <c r="P47" s="948">
        <f>SUM(O47:O56)</f>
        <v>2837.25</v>
      </c>
      <c r="Q47" s="326"/>
      <c r="R47" s="951" t="s">
        <v>39</v>
      </c>
      <c r="U47" s="104">
        <v>1968.7800000000002</v>
      </c>
    </row>
    <row r="48" spans="1:21" ht="15">
      <c r="A48" s="868"/>
      <c r="B48" s="955"/>
      <c r="C48" s="958"/>
      <c r="D48" s="961"/>
      <c r="E48" s="964"/>
      <c r="F48" s="970"/>
      <c r="G48" s="942"/>
      <c r="H48" s="939"/>
      <c r="I48" s="939"/>
      <c r="J48" s="939"/>
      <c r="K48" s="930"/>
      <c r="L48" s="313" t="s">
        <v>127</v>
      </c>
      <c r="M48" s="299">
        <v>2</v>
      </c>
      <c r="N48" s="291">
        <v>150</v>
      </c>
      <c r="O48" s="297">
        <f aca="true" t="shared" si="4" ref="O48:O66">M48*N48</f>
        <v>300</v>
      </c>
      <c r="P48" s="949"/>
      <c r="Q48" s="327"/>
      <c r="R48" s="952"/>
      <c r="U48" s="104"/>
    </row>
    <row r="49" spans="1:21" ht="15">
      <c r="A49" s="868"/>
      <c r="B49" s="955"/>
      <c r="C49" s="958"/>
      <c r="D49" s="961"/>
      <c r="E49" s="964"/>
      <c r="F49" s="970"/>
      <c r="G49" s="942"/>
      <c r="H49" s="939"/>
      <c r="I49" s="939"/>
      <c r="J49" s="939"/>
      <c r="K49" s="930"/>
      <c r="L49" s="314" t="s">
        <v>131</v>
      </c>
      <c r="M49" s="299">
        <v>2</v>
      </c>
      <c r="N49" s="291">
        <v>350</v>
      </c>
      <c r="O49" s="297">
        <f t="shared" si="4"/>
        <v>700</v>
      </c>
      <c r="P49" s="949"/>
      <c r="Q49" s="327"/>
      <c r="R49" s="952"/>
      <c r="U49" s="104"/>
    </row>
    <row r="50" spans="1:21" ht="15">
      <c r="A50" s="868"/>
      <c r="B50" s="955"/>
      <c r="C50" s="958"/>
      <c r="D50" s="961"/>
      <c r="E50" s="964"/>
      <c r="F50" s="970"/>
      <c r="G50" s="942"/>
      <c r="H50" s="939"/>
      <c r="I50" s="939"/>
      <c r="J50" s="939"/>
      <c r="K50" s="930"/>
      <c r="L50" s="313" t="s">
        <v>129</v>
      </c>
      <c r="M50" s="299">
        <v>1</v>
      </c>
      <c r="N50" s="291">
        <v>51</v>
      </c>
      <c r="O50" s="297">
        <f t="shared" si="4"/>
        <v>51</v>
      </c>
      <c r="P50" s="949"/>
      <c r="Q50" s="327"/>
      <c r="R50" s="952"/>
      <c r="U50" s="104"/>
    </row>
    <row r="51" spans="1:21" ht="15">
      <c r="A51" s="868"/>
      <c r="B51" s="955"/>
      <c r="C51" s="958"/>
      <c r="D51" s="961"/>
      <c r="E51" s="964"/>
      <c r="F51" s="970"/>
      <c r="G51" s="942"/>
      <c r="H51" s="939"/>
      <c r="I51" s="939"/>
      <c r="J51" s="939"/>
      <c r="K51" s="930"/>
      <c r="L51" s="316" t="s">
        <v>144</v>
      </c>
      <c r="M51" s="299">
        <v>1</v>
      </c>
      <c r="N51" s="291">
        <v>90</v>
      </c>
      <c r="O51" s="297">
        <f t="shared" si="4"/>
        <v>90</v>
      </c>
      <c r="P51" s="949"/>
      <c r="Q51" s="327"/>
      <c r="R51" s="952"/>
      <c r="U51" s="104"/>
    </row>
    <row r="52" spans="1:21" ht="22.5">
      <c r="A52" s="868"/>
      <c r="B52" s="955"/>
      <c r="C52" s="958"/>
      <c r="D52" s="961"/>
      <c r="E52" s="964"/>
      <c r="F52" s="970"/>
      <c r="G52" s="942"/>
      <c r="H52" s="939"/>
      <c r="I52" s="939"/>
      <c r="J52" s="939"/>
      <c r="K52" s="930"/>
      <c r="L52" s="313" t="s">
        <v>126</v>
      </c>
      <c r="M52" s="299">
        <v>1</v>
      </c>
      <c r="N52" s="291">
        <v>110</v>
      </c>
      <c r="O52" s="297">
        <f t="shared" si="4"/>
        <v>110</v>
      </c>
      <c r="P52" s="949"/>
      <c r="Q52" s="327"/>
      <c r="R52" s="952"/>
      <c r="U52" s="104"/>
    </row>
    <row r="53" spans="1:21" ht="15">
      <c r="A53" s="868"/>
      <c r="B53" s="955"/>
      <c r="C53" s="958"/>
      <c r="D53" s="961"/>
      <c r="E53" s="964"/>
      <c r="F53" s="970"/>
      <c r="G53" s="942"/>
      <c r="H53" s="939"/>
      <c r="I53" s="939"/>
      <c r="J53" s="939"/>
      <c r="K53" s="930"/>
      <c r="L53" s="317" t="s">
        <v>82</v>
      </c>
      <c r="M53" s="299">
        <v>1</v>
      </c>
      <c r="N53" s="291">
        <v>21.25</v>
      </c>
      <c r="O53" s="297">
        <f t="shared" si="4"/>
        <v>21.25</v>
      </c>
      <c r="P53" s="949"/>
      <c r="Q53" s="327"/>
      <c r="R53" s="952"/>
      <c r="U53" s="104"/>
    </row>
    <row r="54" spans="1:21" ht="22.5">
      <c r="A54" s="868"/>
      <c r="B54" s="955"/>
      <c r="C54" s="958"/>
      <c r="D54" s="961"/>
      <c r="E54" s="964"/>
      <c r="F54" s="970"/>
      <c r="G54" s="942"/>
      <c r="H54" s="939"/>
      <c r="I54" s="939"/>
      <c r="J54" s="939"/>
      <c r="K54" s="930"/>
      <c r="L54" s="313" t="s">
        <v>132</v>
      </c>
      <c r="M54" s="299">
        <v>1</v>
      </c>
      <c r="N54" s="291">
        <v>145</v>
      </c>
      <c r="O54" s="297">
        <f t="shared" si="4"/>
        <v>145</v>
      </c>
      <c r="P54" s="949"/>
      <c r="Q54" s="327"/>
      <c r="R54" s="952"/>
      <c r="U54" s="104"/>
    </row>
    <row r="55" spans="1:21" ht="15">
      <c r="A55" s="868"/>
      <c r="B55" s="955"/>
      <c r="C55" s="958"/>
      <c r="D55" s="961"/>
      <c r="E55" s="964"/>
      <c r="F55" s="970"/>
      <c r="G55" s="942"/>
      <c r="H55" s="939"/>
      <c r="I55" s="939"/>
      <c r="J55" s="939"/>
      <c r="K55" s="930"/>
      <c r="L55" s="313" t="s">
        <v>130</v>
      </c>
      <c r="M55" s="48">
        <v>1</v>
      </c>
      <c r="N55" s="291">
        <v>220</v>
      </c>
      <c r="O55" s="297">
        <f t="shared" si="4"/>
        <v>220</v>
      </c>
      <c r="P55" s="949"/>
      <c r="Q55" s="327"/>
      <c r="R55" s="952"/>
      <c r="U55" s="104"/>
    </row>
    <row r="56" spans="1:21" ht="15.75" thickBot="1">
      <c r="A56" s="873"/>
      <c r="B56" s="956"/>
      <c r="C56" s="959"/>
      <c r="D56" s="962"/>
      <c r="E56" s="965"/>
      <c r="F56" s="971"/>
      <c r="G56" s="943"/>
      <c r="H56" s="940"/>
      <c r="I56" s="940"/>
      <c r="J56" s="940"/>
      <c r="K56" s="931"/>
      <c r="L56" s="315" t="s">
        <v>134</v>
      </c>
      <c r="M56" s="300">
        <v>1</v>
      </c>
      <c r="N56" s="294">
        <v>950</v>
      </c>
      <c r="O56" s="295">
        <f t="shared" si="4"/>
        <v>950</v>
      </c>
      <c r="P56" s="950"/>
      <c r="Q56" s="328"/>
      <c r="R56" s="953"/>
      <c r="U56" s="104"/>
    </row>
    <row r="57" spans="1:21" ht="15">
      <c r="A57" s="867">
        <v>8</v>
      </c>
      <c r="B57" s="954" t="s">
        <v>214</v>
      </c>
      <c r="C57" s="957" t="s">
        <v>215</v>
      </c>
      <c r="D57" s="960" t="s">
        <v>209</v>
      </c>
      <c r="E57" s="963">
        <v>98</v>
      </c>
      <c r="F57" s="966">
        <v>64001750</v>
      </c>
      <c r="G57" s="932" t="s">
        <v>216</v>
      </c>
      <c r="H57" s="935">
        <v>286.83</v>
      </c>
      <c r="I57" s="938">
        <v>822.61</v>
      </c>
      <c r="J57" s="938">
        <v>982.84</v>
      </c>
      <c r="K57" s="929">
        <f>SUM(H57:J66)</f>
        <v>2092.28</v>
      </c>
      <c r="L57" s="319" t="s">
        <v>133</v>
      </c>
      <c r="M57" s="288">
        <v>1</v>
      </c>
      <c r="N57" s="289">
        <v>250</v>
      </c>
      <c r="O57" s="301">
        <f t="shared" si="4"/>
        <v>250</v>
      </c>
      <c r="P57" s="948">
        <f>SUM(O57:O66)</f>
        <v>2837.25</v>
      </c>
      <c r="Q57" s="326"/>
      <c r="R57" s="951" t="s">
        <v>39</v>
      </c>
      <c r="U57" s="104">
        <v>2092.28</v>
      </c>
    </row>
    <row r="58" spans="1:21" ht="15">
      <c r="A58" s="868"/>
      <c r="B58" s="955"/>
      <c r="C58" s="958"/>
      <c r="D58" s="961"/>
      <c r="E58" s="964"/>
      <c r="F58" s="967"/>
      <c r="G58" s="933"/>
      <c r="H58" s="936"/>
      <c r="I58" s="939"/>
      <c r="J58" s="939"/>
      <c r="K58" s="930"/>
      <c r="L58" s="313" t="s">
        <v>127</v>
      </c>
      <c r="M58" s="56">
        <v>2</v>
      </c>
      <c r="N58" s="291">
        <v>150</v>
      </c>
      <c r="O58" s="302">
        <f t="shared" si="4"/>
        <v>300</v>
      </c>
      <c r="P58" s="949"/>
      <c r="Q58" s="327"/>
      <c r="R58" s="952"/>
      <c r="U58" s="104"/>
    </row>
    <row r="59" spans="1:21" ht="15">
      <c r="A59" s="868"/>
      <c r="B59" s="955"/>
      <c r="C59" s="958"/>
      <c r="D59" s="961"/>
      <c r="E59" s="964"/>
      <c r="F59" s="967"/>
      <c r="G59" s="933"/>
      <c r="H59" s="936"/>
      <c r="I59" s="939"/>
      <c r="J59" s="939"/>
      <c r="K59" s="930"/>
      <c r="L59" s="314" t="s">
        <v>131</v>
      </c>
      <c r="M59" s="56">
        <v>2</v>
      </c>
      <c r="N59" s="291">
        <v>350</v>
      </c>
      <c r="O59" s="303">
        <f t="shared" si="4"/>
        <v>700</v>
      </c>
      <c r="P59" s="949"/>
      <c r="Q59" s="327"/>
      <c r="R59" s="952"/>
      <c r="U59" s="104"/>
    </row>
    <row r="60" spans="1:21" ht="15">
      <c r="A60" s="868"/>
      <c r="B60" s="955"/>
      <c r="C60" s="958"/>
      <c r="D60" s="961"/>
      <c r="E60" s="964"/>
      <c r="F60" s="967"/>
      <c r="G60" s="933"/>
      <c r="H60" s="936"/>
      <c r="I60" s="939"/>
      <c r="J60" s="939"/>
      <c r="K60" s="930"/>
      <c r="L60" s="313" t="s">
        <v>129</v>
      </c>
      <c r="M60" s="56">
        <v>1</v>
      </c>
      <c r="N60" s="291">
        <v>51</v>
      </c>
      <c r="O60" s="303">
        <f t="shared" si="4"/>
        <v>51</v>
      </c>
      <c r="P60" s="949"/>
      <c r="Q60" s="327"/>
      <c r="R60" s="952"/>
      <c r="U60" s="104"/>
    </row>
    <row r="61" spans="1:21" ht="15">
      <c r="A61" s="868"/>
      <c r="B61" s="955"/>
      <c r="C61" s="958"/>
      <c r="D61" s="961"/>
      <c r="E61" s="964"/>
      <c r="F61" s="967"/>
      <c r="G61" s="933"/>
      <c r="H61" s="936"/>
      <c r="I61" s="939"/>
      <c r="J61" s="939"/>
      <c r="K61" s="930"/>
      <c r="L61" s="316" t="s">
        <v>144</v>
      </c>
      <c r="M61" s="56">
        <v>1</v>
      </c>
      <c r="N61" s="291">
        <v>90</v>
      </c>
      <c r="O61" s="303">
        <f t="shared" si="4"/>
        <v>90</v>
      </c>
      <c r="P61" s="949"/>
      <c r="Q61" s="327"/>
      <c r="R61" s="952"/>
      <c r="U61" s="104"/>
    </row>
    <row r="62" spans="1:21" ht="22.5">
      <c r="A62" s="868"/>
      <c r="B62" s="955"/>
      <c r="C62" s="958"/>
      <c r="D62" s="961"/>
      <c r="E62" s="964"/>
      <c r="F62" s="967"/>
      <c r="G62" s="933"/>
      <c r="H62" s="936"/>
      <c r="I62" s="939"/>
      <c r="J62" s="939"/>
      <c r="K62" s="930"/>
      <c r="L62" s="313" t="s">
        <v>126</v>
      </c>
      <c r="M62" s="56">
        <v>1</v>
      </c>
      <c r="N62" s="291">
        <v>110</v>
      </c>
      <c r="O62" s="303">
        <f t="shared" si="4"/>
        <v>110</v>
      </c>
      <c r="P62" s="949"/>
      <c r="Q62" s="327"/>
      <c r="R62" s="952"/>
      <c r="U62" s="104"/>
    </row>
    <row r="63" spans="1:21" ht="15">
      <c r="A63" s="868"/>
      <c r="B63" s="955"/>
      <c r="C63" s="958"/>
      <c r="D63" s="961"/>
      <c r="E63" s="964"/>
      <c r="F63" s="967"/>
      <c r="G63" s="933"/>
      <c r="H63" s="936"/>
      <c r="I63" s="939"/>
      <c r="J63" s="939"/>
      <c r="K63" s="930"/>
      <c r="L63" s="317" t="s">
        <v>82</v>
      </c>
      <c r="M63" s="56">
        <v>1</v>
      </c>
      <c r="N63" s="291">
        <v>21.25</v>
      </c>
      <c r="O63" s="303">
        <f t="shared" si="4"/>
        <v>21.25</v>
      </c>
      <c r="P63" s="949"/>
      <c r="Q63" s="327"/>
      <c r="R63" s="952"/>
      <c r="U63" s="104"/>
    </row>
    <row r="64" spans="1:21" ht="22.5">
      <c r="A64" s="868"/>
      <c r="B64" s="955"/>
      <c r="C64" s="958"/>
      <c r="D64" s="961"/>
      <c r="E64" s="964"/>
      <c r="F64" s="967"/>
      <c r="G64" s="933"/>
      <c r="H64" s="936"/>
      <c r="I64" s="939"/>
      <c r="J64" s="939"/>
      <c r="K64" s="930"/>
      <c r="L64" s="313" t="s">
        <v>132</v>
      </c>
      <c r="M64" s="56">
        <v>1</v>
      </c>
      <c r="N64" s="291">
        <v>145</v>
      </c>
      <c r="O64" s="303">
        <f t="shared" si="4"/>
        <v>145</v>
      </c>
      <c r="P64" s="949"/>
      <c r="Q64" s="327"/>
      <c r="R64" s="952"/>
      <c r="U64" s="104"/>
    </row>
    <row r="65" spans="1:21" ht="15">
      <c r="A65" s="868"/>
      <c r="B65" s="955"/>
      <c r="C65" s="958"/>
      <c r="D65" s="961"/>
      <c r="E65" s="964"/>
      <c r="F65" s="967"/>
      <c r="G65" s="933"/>
      <c r="H65" s="936"/>
      <c r="I65" s="939"/>
      <c r="J65" s="939"/>
      <c r="K65" s="930"/>
      <c r="L65" s="313" t="s">
        <v>130</v>
      </c>
      <c r="M65" s="1">
        <v>1</v>
      </c>
      <c r="N65" s="291">
        <v>220</v>
      </c>
      <c r="O65" s="303">
        <f t="shared" si="4"/>
        <v>220</v>
      </c>
      <c r="P65" s="949"/>
      <c r="Q65" s="327"/>
      <c r="R65" s="952"/>
      <c r="U65" s="104"/>
    </row>
    <row r="66" spans="1:21" ht="15.75" thickBot="1">
      <c r="A66" s="873"/>
      <c r="B66" s="956"/>
      <c r="C66" s="959"/>
      <c r="D66" s="962"/>
      <c r="E66" s="965"/>
      <c r="F66" s="968"/>
      <c r="G66" s="934"/>
      <c r="H66" s="937"/>
      <c r="I66" s="940"/>
      <c r="J66" s="940"/>
      <c r="K66" s="931"/>
      <c r="L66" s="315" t="s">
        <v>134</v>
      </c>
      <c r="M66" s="293">
        <v>1</v>
      </c>
      <c r="N66" s="294">
        <v>950</v>
      </c>
      <c r="O66" s="304">
        <f t="shared" si="4"/>
        <v>950</v>
      </c>
      <c r="P66" s="950"/>
      <c r="Q66" s="328"/>
      <c r="R66" s="953"/>
      <c r="U66" s="104"/>
    </row>
    <row r="67" spans="2:15" ht="13.5" thickBot="1">
      <c r="B67" s="305"/>
      <c r="G67" s="305"/>
      <c r="N67" s="2"/>
      <c r="O67" s="2"/>
    </row>
  </sheetData>
  <sheetProtection/>
  <mergeCells count="121"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O4"/>
    <mergeCell ref="P4:P5"/>
    <mergeCell ref="R4:R5"/>
    <mergeCell ref="G6:G9"/>
    <mergeCell ref="H6:H9"/>
    <mergeCell ref="I6:I9"/>
    <mergeCell ref="J6:J9"/>
    <mergeCell ref="P6:P9"/>
    <mergeCell ref="A6:A9"/>
    <mergeCell ref="B6:B9"/>
    <mergeCell ref="C6:C9"/>
    <mergeCell ref="D6:D9"/>
    <mergeCell ref="E6:E9"/>
    <mergeCell ref="F6:F9"/>
    <mergeCell ref="R6:R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R10:R13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R14:R18"/>
    <mergeCell ref="A19:A27"/>
    <mergeCell ref="B19:B27"/>
    <mergeCell ref="C19:C27"/>
    <mergeCell ref="D19:D27"/>
    <mergeCell ref="E19:E27"/>
    <mergeCell ref="J19:J27"/>
    <mergeCell ref="P19:P27"/>
    <mergeCell ref="J14:J18"/>
    <mergeCell ref="P14:P18"/>
    <mergeCell ref="J10:J13"/>
    <mergeCell ref="P10:P13"/>
    <mergeCell ref="G28:G36"/>
    <mergeCell ref="H28:H36"/>
    <mergeCell ref="I28:I36"/>
    <mergeCell ref="F19:F27"/>
    <mergeCell ref="G19:G27"/>
    <mergeCell ref="H19:H27"/>
    <mergeCell ref="I19:I27"/>
    <mergeCell ref="K10:K13"/>
    <mergeCell ref="A28:A36"/>
    <mergeCell ref="B28:B36"/>
    <mergeCell ref="C28:C36"/>
    <mergeCell ref="D28:D36"/>
    <mergeCell ref="E28:E36"/>
    <mergeCell ref="F28:F36"/>
    <mergeCell ref="A37:A46"/>
    <mergeCell ref="B37:B46"/>
    <mergeCell ref="C37:C46"/>
    <mergeCell ref="D37:D46"/>
    <mergeCell ref="E37:E46"/>
    <mergeCell ref="F37:F46"/>
    <mergeCell ref="J47:J56"/>
    <mergeCell ref="P47:P56"/>
    <mergeCell ref="J37:J46"/>
    <mergeCell ref="P37:P46"/>
    <mergeCell ref="J28:J36"/>
    <mergeCell ref="P28:P36"/>
    <mergeCell ref="K28:K36"/>
    <mergeCell ref="A47:A56"/>
    <mergeCell ref="B47:B56"/>
    <mergeCell ref="C47:C56"/>
    <mergeCell ref="D47:D56"/>
    <mergeCell ref="E47:E56"/>
    <mergeCell ref="R47:R56"/>
    <mergeCell ref="F47:F56"/>
    <mergeCell ref="K47:K56"/>
    <mergeCell ref="G47:G56"/>
    <mergeCell ref="H47:H56"/>
    <mergeCell ref="A57:A66"/>
    <mergeCell ref="B57:B66"/>
    <mergeCell ref="C57:C66"/>
    <mergeCell ref="D57:D66"/>
    <mergeCell ref="E57:E66"/>
    <mergeCell ref="F57:F66"/>
    <mergeCell ref="S6:S9"/>
    <mergeCell ref="K4:K5"/>
    <mergeCell ref="J57:J66"/>
    <mergeCell ref="P57:P66"/>
    <mergeCell ref="R57:R66"/>
    <mergeCell ref="K6:K9"/>
    <mergeCell ref="K37:K46"/>
    <mergeCell ref="R28:R36"/>
    <mergeCell ref="R37:R46"/>
    <mergeCell ref="R19:R27"/>
    <mergeCell ref="K14:K18"/>
    <mergeCell ref="K19:K27"/>
    <mergeCell ref="G57:G66"/>
    <mergeCell ref="H57:H66"/>
    <mergeCell ref="I57:I66"/>
    <mergeCell ref="K57:K66"/>
    <mergeCell ref="G37:G46"/>
    <mergeCell ref="H37:H46"/>
    <mergeCell ref="I37:I46"/>
    <mergeCell ref="I47:I56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36"/>
  <sheetViews>
    <sheetView showGridLines="0" zoomScalePageLayoutView="0" workbookViewId="0" topLeftCell="A1">
      <selection activeCell="B31" sqref="B31:G31"/>
    </sheetView>
  </sheetViews>
  <sheetFormatPr defaultColWidth="9.140625" defaultRowHeight="12.75"/>
  <cols>
    <col min="1" max="1" width="5.57421875" style="0" customWidth="1"/>
    <col min="2" max="2" width="12.140625" style="0" bestFit="1" customWidth="1"/>
    <col min="3" max="3" width="10.00390625" style="0" bestFit="1" customWidth="1"/>
    <col min="4" max="4" width="72.28125" style="0" customWidth="1"/>
    <col min="5" max="5" width="12.140625" style="2" customWidth="1"/>
    <col min="6" max="6" width="13.7109375" style="2" bestFit="1" customWidth="1"/>
    <col min="7" max="7" width="13.7109375" style="701" customWidth="1"/>
  </cols>
  <sheetData>
    <row r="1" spans="1:7" ht="48" customHeight="1" thickBot="1">
      <c r="A1" s="819" t="s">
        <v>359</v>
      </c>
      <c r="B1" s="820"/>
      <c r="C1" s="820"/>
      <c r="D1" s="820"/>
      <c r="E1" s="820"/>
      <c r="F1" s="820"/>
      <c r="G1" s="821"/>
    </row>
    <row r="2" spans="1:7" ht="19.5">
      <c r="A2" s="1010" t="s">
        <v>386</v>
      </c>
      <c r="B2" s="1011"/>
      <c r="C2" s="1011"/>
      <c r="D2" s="1011"/>
      <c r="E2" s="1011"/>
      <c r="F2" s="1011"/>
      <c r="G2" s="1012"/>
    </row>
    <row r="3" spans="1:7" s="576" customFormat="1" ht="45">
      <c r="A3" s="630" t="s">
        <v>195</v>
      </c>
      <c r="B3" s="685" t="s">
        <v>346</v>
      </c>
      <c r="C3" s="697" t="s">
        <v>347</v>
      </c>
      <c r="D3" s="697" t="s">
        <v>0</v>
      </c>
      <c r="E3" s="697" t="s">
        <v>398</v>
      </c>
      <c r="F3" s="697" t="s">
        <v>399</v>
      </c>
      <c r="G3" s="698" t="s">
        <v>358</v>
      </c>
    </row>
    <row r="4" spans="1:7" s="42" customFormat="1" ht="15">
      <c r="A4" s="684">
        <v>1</v>
      </c>
      <c r="B4" s="107">
        <v>40402045</v>
      </c>
      <c r="C4" s="744">
        <v>64000141</v>
      </c>
      <c r="D4" s="565" t="s">
        <v>391</v>
      </c>
      <c r="E4" s="49">
        <v>793.84</v>
      </c>
      <c r="F4" s="49">
        <v>793.84</v>
      </c>
      <c r="G4" s="709">
        <v>662.12</v>
      </c>
    </row>
    <row r="5" spans="1:7" s="42" customFormat="1" ht="15">
      <c r="A5" s="684">
        <v>2</v>
      </c>
      <c r="B5" s="107">
        <v>40402053</v>
      </c>
      <c r="C5" s="747">
        <v>64000168</v>
      </c>
      <c r="D5" s="565" t="s">
        <v>392</v>
      </c>
      <c r="E5" s="49">
        <v>798.23</v>
      </c>
      <c r="F5" s="49">
        <v>798.23</v>
      </c>
      <c r="G5" s="709">
        <v>665.72</v>
      </c>
    </row>
    <row r="6" spans="1:7" s="42" customFormat="1" ht="15">
      <c r="A6" s="684">
        <v>3</v>
      </c>
      <c r="B6" s="107">
        <v>40402070</v>
      </c>
      <c r="C6" s="747">
        <v>64000184</v>
      </c>
      <c r="D6" s="565" t="s">
        <v>393</v>
      </c>
      <c r="E6" s="49">
        <v>640.64</v>
      </c>
      <c r="F6" s="49">
        <v>640.64</v>
      </c>
      <c r="G6" s="709">
        <v>545.3</v>
      </c>
    </row>
    <row r="7" spans="1:7" s="42" customFormat="1" ht="15">
      <c r="A7" s="684">
        <v>4</v>
      </c>
      <c r="B7" s="107">
        <v>40402088</v>
      </c>
      <c r="C7" s="747">
        <v>64000206</v>
      </c>
      <c r="D7" s="565" t="s">
        <v>394</v>
      </c>
      <c r="E7" s="49">
        <v>640.63</v>
      </c>
      <c r="F7" s="49">
        <v>640.63</v>
      </c>
      <c r="G7" s="709">
        <v>545.53</v>
      </c>
    </row>
    <row r="8" spans="1:7" s="42" customFormat="1" ht="15">
      <c r="A8" s="684">
        <v>5</v>
      </c>
      <c r="B8" s="107">
        <v>40402096</v>
      </c>
      <c r="C8" s="747">
        <v>64000222</v>
      </c>
      <c r="D8" s="565" t="s">
        <v>395</v>
      </c>
      <c r="E8" s="49">
        <v>628.77</v>
      </c>
      <c r="F8" s="49">
        <v>628.77</v>
      </c>
      <c r="G8" s="709">
        <v>535.52</v>
      </c>
    </row>
    <row r="9" spans="1:7" s="42" customFormat="1" ht="15">
      <c r="A9" s="684">
        <v>6</v>
      </c>
      <c r="B9" s="107">
        <v>40402100</v>
      </c>
      <c r="C9" s="747">
        <v>64000249</v>
      </c>
      <c r="D9" s="565" t="s">
        <v>396</v>
      </c>
      <c r="E9" s="49">
        <v>808.11</v>
      </c>
      <c r="F9" s="49">
        <v>808.11</v>
      </c>
      <c r="G9" s="709">
        <v>657.13</v>
      </c>
    </row>
    <row r="10" spans="1:7" s="42" customFormat="1" ht="15">
      <c r="A10" s="684">
        <v>7</v>
      </c>
      <c r="B10" s="107">
        <v>40402061</v>
      </c>
      <c r="C10" s="747">
        <v>64000267</v>
      </c>
      <c r="D10" s="565" t="s">
        <v>397</v>
      </c>
      <c r="E10" s="49">
        <v>2824</v>
      </c>
      <c r="F10" s="1006" t="s">
        <v>103</v>
      </c>
      <c r="G10" s="1007"/>
    </row>
    <row r="11" spans="1:7" ht="15">
      <c r="A11" s="683"/>
      <c r="B11" s="1013"/>
      <c r="C11" s="1013"/>
      <c r="D11" s="1013"/>
      <c r="E11" s="1013"/>
      <c r="F11" s="1013"/>
      <c r="G11" s="1014"/>
    </row>
    <row r="12" spans="1:7" ht="15">
      <c r="A12" s="710">
        <v>8</v>
      </c>
      <c r="B12" s="107">
        <v>40402045</v>
      </c>
      <c r="C12" s="744">
        <v>64000133</v>
      </c>
      <c r="D12" s="565" t="s">
        <v>406</v>
      </c>
      <c r="E12" s="49">
        <v>708.78</v>
      </c>
      <c r="F12" s="49">
        <v>708.78</v>
      </c>
      <c r="G12" s="711">
        <v>597.3199999999999</v>
      </c>
    </row>
    <row r="13" spans="1:7" ht="15">
      <c r="A13" s="710">
        <v>9</v>
      </c>
      <c r="B13" s="107">
        <v>40402053</v>
      </c>
      <c r="C13" s="748">
        <v>64000150</v>
      </c>
      <c r="D13" s="565" t="s">
        <v>407</v>
      </c>
      <c r="E13" s="49">
        <v>713.18</v>
      </c>
      <c r="F13" s="49">
        <v>713.18</v>
      </c>
      <c r="G13" s="711">
        <v>600.92</v>
      </c>
    </row>
    <row r="14" spans="1:7" ht="15">
      <c r="A14" s="710">
        <v>10</v>
      </c>
      <c r="B14" s="107">
        <v>40402070</v>
      </c>
      <c r="C14" s="748">
        <v>64000176</v>
      </c>
      <c r="D14" s="565" t="s">
        <v>408</v>
      </c>
      <c r="E14" s="49">
        <v>555.59</v>
      </c>
      <c r="F14" s="49">
        <v>555.59</v>
      </c>
      <c r="G14" s="711">
        <v>480.5</v>
      </c>
    </row>
    <row r="15" spans="1:7" ht="15">
      <c r="A15" s="710">
        <v>11</v>
      </c>
      <c r="B15" s="107">
        <v>40402088</v>
      </c>
      <c r="C15" s="748">
        <v>64000192</v>
      </c>
      <c r="D15" s="565" t="s">
        <v>409</v>
      </c>
      <c r="E15" s="49">
        <v>555.58</v>
      </c>
      <c r="F15" s="49">
        <v>555.58</v>
      </c>
      <c r="G15" s="711">
        <v>480.73</v>
      </c>
    </row>
    <row r="16" spans="1:7" ht="15">
      <c r="A16" s="710">
        <v>12</v>
      </c>
      <c r="B16" s="107">
        <v>40402096</v>
      </c>
      <c r="C16" s="748">
        <v>64000214</v>
      </c>
      <c r="D16" s="565" t="s">
        <v>410</v>
      </c>
      <c r="E16" s="49">
        <v>543.72</v>
      </c>
      <c r="F16" s="49">
        <v>543.72</v>
      </c>
      <c r="G16" s="711">
        <v>470.72</v>
      </c>
    </row>
    <row r="17" spans="1:7" ht="15">
      <c r="A17" s="710">
        <v>13</v>
      </c>
      <c r="B17" s="107">
        <v>40402100</v>
      </c>
      <c r="C17" s="748">
        <v>64000230</v>
      </c>
      <c r="D17" s="565" t="s">
        <v>411</v>
      </c>
      <c r="E17" s="49">
        <v>723.06</v>
      </c>
      <c r="F17" s="49">
        <v>723.06</v>
      </c>
      <c r="G17" s="711">
        <v>592.3299999999999</v>
      </c>
    </row>
    <row r="18" spans="1:7" ht="15.75" thickBot="1">
      <c r="A18" s="11">
        <v>14</v>
      </c>
      <c r="B18" s="639">
        <v>40402061</v>
      </c>
      <c r="C18" s="749">
        <v>64000257</v>
      </c>
      <c r="D18" s="640" t="s">
        <v>412</v>
      </c>
      <c r="E18" s="641">
        <v>2719</v>
      </c>
      <c r="F18" s="1008" t="s">
        <v>103</v>
      </c>
      <c r="G18" s="1009"/>
    </row>
    <row r="19" spans="1:7" s="652" customFormat="1" ht="15">
      <c r="A19" s="703"/>
      <c r="B19" s="704"/>
      <c r="C19" s="705"/>
      <c r="D19" s="706"/>
      <c r="E19" s="707"/>
      <c r="F19" s="708"/>
      <c r="G19" s="708"/>
    </row>
    <row r="20" spans="3:7" s="42" customFormat="1" ht="15">
      <c r="C20" s="600" t="s">
        <v>104</v>
      </c>
      <c r="D20" s="601" t="s">
        <v>0</v>
      </c>
      <c r="E20" s="605" t="s">
        <v>105</v>
      </c>
      <c r="F20" s="607"/>
      <c r="G20" s="700"/>
    </row>
    <row r="21" spans="3:7" s="42" customFormat="1" ht="15">
      <c r="C21" s="602">
        <v>74038095</v>
      </c>
      <c r="D21" s="603" t="s">
        <v>351</v>
      </c>
      <c r="E21" s="606">
        <v>132</v>
      </c>
      <c r="F21" s="699"/>
      <c r="G21" s="700"/>
    </row>
    <row r="22" spans="3:7" s="42" customFormat="1" ht="15">
      <c r="C22" s="604">
        <v>79945023</v>
      </c>
      <c r="D22" s="41" t="s">
        <v>352</v>
      </c>
      <c r="E22" s="606">
        <v>234</v>
      </c>
      <c r="F22" s="699"/>
      <c r="G22" s="700"/>
    </row>
    <row r="23" spans="3:7" s="42" customFormat="1" ht="15">
      <c r="C23" s="602">
        <v>74038028</v>
      </c>
      <c r="D23" s="603" t="s">
        <v>355</v>
      </c>
      <c r="E23" s="606">
        <v>26</v>
      </c>
      <c r="F23" s="699"/>
      <c r="G23" s="700"/>
    </row>
    <row r="24" spans="3:7" s="42" customFormat="1" ht="15">
      <c r="C24" s="604">
        <v>70828709</v>
      </c>
      <c r="D24" s="41" t="s">
        <v>354</v>
      </c>
      <c r="E24" s="606">
        <v>46.8</v>
      </c>
      <c r="F24" s="699"/>
      <c r="G24" s="700"/>
    </row>
    <row r="25" spans="3:7" s="42" customFormat="1" ht="15">
      <c r="C25" s="604">
        <v>74037943</v>
      </c>
      <c r="D25" s="41" t="s">
        <v>353</v>
      </c>
      <c r="E25" s="606">
        <v>132</v>
      </c>
      <c r="F25" s="699"/>
      <c r="G25" s="700"/>
    </row>
    <row r="26" spans="3:7" s="42" customFormat="1" ht="15">
      <c r="C26" s="602">
        <v>70240370</v>
      </c>
      <c r="D26" s="41" t="s">
        <v>356</v>
      </c>
      <c r="E26" s="606">
        <v>234</v>
      </c>
      <c r="F26" s="699"/>
      <c r="G26" s="700"/>
    </row>
    <row r="27" spans="3:7" s="42" customFormat="1" ht="15">
      <c r="C27" s="602">
        <v>40402118</v>
      </c>
      <c r="D27" s="41" t="s">
        <v>414</v>
      </c>
      <c r="E27" s="606">
        <v>45</v>
      </c>
      <c r="F27" s="699"/>
      <c r="G27" s="700"/>
    </row>
    <row r="28" spans="3:7" s="42" customFormat="1" ht="15">
      <c r="C28" s="702">
        <v>40402126</v>
      </c>
      <c r="D28" s="603" t="s">
        <v>413</v>
      </c>
      <c r="E28" s="606">
        <v>45</v>
      </c>
      <c r="F28" s="699"/>
      <c r="G28" s="700" t="s">
        <v>415</v>
      </c>
    </row>
    <row r="29" spans="3:7" s="42" customFormat="1" ht="15">
      <c r="C29" s="602">
        <v>40402126</v>
      </c>
      <c r="D29" s="603" t="s">
        <v>357</v>
      </c>
      <c r="E29" s="606">
        <v>45</v>
      </c>
      <c r="F29" s="699"/>
      <c r="G29" s="700"/>
    </row>
    <row r="30" spans="5:7" s="42" customFormat="1" ht="15">
      <c r="E30" s="569"/>
      <c r="F30" s="569"/>
      <c r="G30" s="700"/>
    </row>
    <row r="31" spans="1:7" s="42" customFormat="1" ht="173.25" customHeight="1">
      <c r="A31" s="696"/>
      <c r="B31" s="1004" t="s">
        <v>432</v>
      </c>
      <c r="C31" s="1005"/>
      <c r="D31" s="1005"/>
      <c r="E31" s="1005"/>
      <c r="F31" s="1005"/>
      <c r="G31" s="1005"/>
    </row>
    <row r="32" spans="2:7" s="42" customFormat="1" ht="15">
      <c r="B32" s="1003"/>
      <c r="C32" s="1003"/>
      <c r="D32" s="1003"/>
      <c r="E32" s="569"/>
      <c r="F32" s="569"/>
      <c r="G32" s="700"/>
    </row>
    <row r="33" spans="2:7" s="42" customFormat="1" ht="15">
      <c r="B33" s="530"/>
      <c r="C33" s="2"/>
      <c r="D33"/>
      <c r="E33" s="569"/>
      <c r="F33" s="569"/>
      <c r="G33" s="700"/>
    </row>
    <row r="34" spans="5:7" s="42" customFormat="1" ht="15">
      <c r="E34" s="569"/>
      <c r="F34" s="569"/>
      <c r="G34" s="700"/>
    </row>
    <row r="35" spans="5:7" s="42" customFormat="1" ht="15">
      <c r="E35" s="569"/>
      <c r="F35" s="569"/>
      <c r="G35" s="700"/>
    </row>
    <row r="36" spans="5:7" s="42" customFormat="1" ht="15">
      <c r="E36" s="569"/>
      <c r="F36" s="569"/>
      <c r="G36" s="700"/>
    </row>
  </sheetData>
  <sheetProtection password="8CC3" sheet="1"/>
  <mergeCells count="7">
    <mergeCell ref="B32:D32"/>
    <mergeCell ref="B31:G31"/>
    <mergeCell ref="F10:G10"/>
    <mergeCell ref="F18:G18"/>
    <mergeCell ref="A1:G1"/>
    <mergeCell ref="A2:G2"/>
    <mergeCell ref="B11:G11"/>
  </mergeCells>
  <printOptions horizontalCentered="1"/>
  <pageMargins left="0" right="0.5118110236220472" top="0.3937007874015748" bottom="0.3937007874015748" header="0.31496062992125984" footer="0.31496062992125984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5.7109375" style="0" bestFit="1" customWidth="1"/>
    <col min="2" max="2" width="12.140625" style="0" bestFit="1" customWidth="1"/>
    <col min="3" max="3" width="10.140625" style="0" bestFit="1" customWidth="1"/>
    <col min="4" max="4" width="76.140625" style="0" customWidth="1"/>
    <col min="5" max="5" width="13.28125" style="0" bestFit="1" customWidth="1"/>
    <col min="6" max="6" width="12.57421875" style="0" customWidth="1"/>
  </cols>
  <sheetData>
    <row r="1" spans="1:6" s="77" customFormat="1" ht="48" customHeight="1" thickBot="1">
      <c r="A1" s="819" t="s">
        <v>345</v>
      </c>
      <c r="B1" s="820"/>
      <c r="C1" s="820"/>
      <c r="D1" s="820"/>
      <c r="E1" s="820"/>
      <c r="F1" s="821"/>
    </row>
    <row r="2" spans="1:6" s="98" customFormat="1" ht="18.75" customHeight="1">
      <c r="A2" s="906" t="s">
        <v>371</v>
      </c>
      <c r="B2" s="907"/>
      <c r="C2" s="907"/>
      <c r="D2" s="907"/>
      <c r="E2" s="907"/>
      <c r="F2" s="908"/>
    </row>
    <row r="3" spans="1:6" s="122" customFormat="1" ht="30">
      <c r="A3" s="630" t="s">
        <v>195</v>
      </c>
      <c r="B3" s="586" t="s">
        <v>346</v>
      </c>
      <c r="C3" s="585" t="s">
        <v>347</v>
      </c>
      <c r="D3" s="585" t="s">
        <v>0</v>
      </c>
      <c r="E3" s="570" t="s">
        <v>348</v>
      </c>
      <c r="F3" s="617" t="s">
        <v>1</v>
      </c>
    </row>
    <row r="4" spans="1:6" s="42" customFormat="1" ht="30" customHeight="1">
      <c r="A4" s="591">
        <v>1</v>
      </c>
      <c r="B4" s="358">
        <v>31303153</v>
      </c>
      <c r="C4" s="689">
        <v>64002365</v>
      </c>
      <c r="D4" s="612" t="s">
        <v>139</v>
      </c>
      <c r="E4" s="59">
        <v>367.46000000000004</v>
      </c>
      <c r="F4" s="621">
        <v>42401</v>
      </c>
    </row>
    <row r="5" spans="1:6" s="42" customFormat="1" ht="30" customHeight="1">
      <c r="A5" s="591">
        <v>2</v>
      </c>
      <c r="B5" s="358">
        <v>31301037</v>
      </c>
      <c r="C5" s="689">
        <v>64002600</v>
      </c>
      <c r="D5" s="612" t="s">
        <v>137</v>
      </c>
      <c r="E5" s="59">
        <v>367.46000000000004</v>
      </c>
      <c r="F5" s="621">
        <v>42401</v>
      </c>
    </row>
    <row r="6" spans="1:6" s="42" customFormat="1" ht="30" customHeight="1" thickBot="1">
      <c r="A6" s="593">
        <v>3</v>
      </c>
      <c r="B6" s="57">
        <v>31302130</v>
      </c>
      <c r="C6" s="712">
        <v>64002610</v>
      </c>
      <c r="D6" s="589" t="s">
        <v>138</v>
      </c>
      <c r="E6" s="61">
        <v>367.46000000000004</v>
      </c>
      <c r="F6" s="623">
        <v>42401</v>
      </c>
    </row>
    <row r="7" spans="2:4" ht="15">
      <c r="B7" s="1003"/>
      <c r="C7" s="1003"/>
      <c r="D7" s="1003"/>
    </row>
    <row r="10" spans="2:4" ht="12.75">
      <c r="B10" s="822"/>
      <c r="C10" s="822"/>
      <c r="D10" s="822"/>
    </row>
    <row r="11" spans="2:4" ht="12.75">
      <c r="B11" s="168"/>
      <c r="C11" s="168"/>
      <c r="D11" s="168"/>
    </row>
    <row r="12" spans="2:4" ht="12.75">
      <c r="B12" s="805"/>
      <c r="C12" s="805"/>
      <c r="D12" s="805"/>
    </row>
    <row r="13" spans="2:4" ht="12.75">
      <c r="B13" s="168"/>
      <c r="C13" s="168"/>
      <c r="D13" s="168"/>
    </row>
    <row r="14" spans="2:4" ht="12.75">
      <c r="B14" s="805"/>
      <c r="C14" s="805"/>
      <c r="D14" s="805"/>
    </row>
  </sheetData>
  <sheetProtection password="8CC3" sheet="1"/>
  <mergeCells count="6">
    <mergeCell ref="A1:F1"/>
    <mergeCell ref="B10:D10"/>
    <mergeCell ref="B12:D12"/>
    <mergeCell ref="B14:D14"/>
    <mergeCell ref="B7:D7"/>
    <mergeCell ref="A2:F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N117"/>
  <sheetViews>
    <sheetView showGridLines="0" zoomScalePageLayoutView="0" workbookViewId="0" topLeftCell="A1">
      <selection activeCell="A11" sqref="A11:C14"/>
    </sheetView>
  </sheetViews>
  <sheetFormatPr defaultColWidth="9.140625" defaultRowHeight="12.75"/>
  <cols>
    <col min="1" max="1" width="3.140625" style="168" customWidth="1"/>
    <col min="2" max="2" width="10.57421875" style="168" customWidth="1"/>
    <col min="3" max="3" width="45.57421875" style="168" customWidth="1"/>
    <col min="4" max="4" width="4.7109375" style="170" bestFit="1" customWidth="1"/>
    <col min="5" max="5" width="13.57421875" style="169" customWidth="1"/>
    <col min="6" max="6" width="51.140625" style="227" customWidth="1"/>
    <col min="7" max="7" width="7.00390625" style="228" bestFit="1" customWidth="1"/>
    <col min="8" max="8" width="9.57421875" style="228" bestFit="1" customWidth="1"/>
    <col min="9" max="9" width="9.00390625" style="229" bestFit="1" customWidth="1"/>
    <col min="10" max="10" width="11.57421875" style="175" bestFit="1" customWidth="1"/>
    <col min="11" max="11" width="1.8515625" style="264" customWidth="1"/>
    <col min="12" max="12" width="6.00390625" style="190" bestFit="1" customWidth="1"/>
    <col min="13" max="13" width="8.7109375" style="190" bestFit="1" customWidth="1"/>
    <col min="14" max="14" width="10.421875" style="161" bestFit="1" customWidth="1"/>
    <col min="15" max="16384" width="9.140625" style="161" customWidth="1"/>
  </cols>
  <sheetData>
    <row r="1" spans="1:11" ht="48.75" customHeight="1">
      <c r="A1" s="1030" t="s">
        <v>177</v>
      </c>
      <c r="B1" s="1031"/>
      <c r="C1" s="1031"/>
      <c r="D1" s="1031"/>
      <c r="E1" s="1031"/>
      <c r="F1" s="1031"/>
      <c r="G1" s="1031"/>
      <c r="H1" s="1031"/>
      <c r="I1" s="1031"/>
      <c r="J1" s="1031"/>
      <c r="K1" s="253"/>
    </row>
    <row r="2" spans="1:11" ht="18.75" customHeight="1">
      <c r="A2" s="207" t="s">
        <v>64</v>
      </c>
      <c r="B2" s="208"/>
      <c r="C2" s="208"/>
      <c r="D2" s="208"/>
      <c r="E2" s="208"/>
      <c r="F2" s="217"/>
      <c r="G2" s="217"/>
      <c r="H2" s="217"/>
      <c r="I2" s="217"/>
      <c r="J2" s="209"/>
      <c r="K2" s="254"/>
    </row>
    <row r="3" spans="1:13" s="216" customFormat="1" ht="16.5" customHeight="1">
      <c r="A3" s="1032"/>
      <c r="B3" s="1032" t="s">
        <v>4</v>
      </c>
      <c r="C3" s="1033" t="s">
        <v>0</v>
      </c>
      <c r="D3" s="1034" t="s">
        <v>30</v>
      </c>
      <c r="E3" s="1034" t="s">
        <v>31</v>
      </c>
      <c r="F3" s="1021" t="s">
        <v>0</v>
      </c>
      <c r="G3" s="1022" t="s">
        <v>33</v>
      </c>
      <c r="H3" s="1022" t="s">
        <v>34</v>
      </c>
      <c r="I3" s="1023" t="s">
        <v>35</v>
      </c>
      <c r="J3" s="1022" t="s">
        <v>184</v>
      </c>
      <c r="K3" s="255"/>
      <c r="L3" s="215"/>
      <c r="M3" s="215"/>
    </row>
    <row r="4" spans="1:14" s="216" customFormat="1" ht="16.5" thickBot="1">
      <c r="A4" s="1032"/>
      <c r="B4" s="1032"/>
      <c r="C4" s="1033"/>
      <c r="D4" s="1034"/>
      <c r="E4" s="1034"/>
      <c r="F4" s="1021"/>
      <c r="G4" s="1022"/>
      <c r="H4" s="1022"/>
      <c r="I4" s="1023"/>
      <c r="J4" s="1022"/>
      <c r="K4" s="255"/>
      <c r="L4" s="215"/>
      <c r="M4" s="215"/>
      <c r="N4" s="215"/>
    </row>
    <row r="5" spans="1:14" s="211" customFormat="1" ht="31.5" customHeight="1">
      <c r="A5" s="132">
        <v>6</v>
      </c>
      <c r="B5" s="132">
        <v>30911117</v>
      </c>
      <c r="C5" s="125" t="s">
        <v>168</v>
      </c>
      <c r="D5" s="121">
        <v>1</v>
      </c>
      <c r="E5" s="210">
        <v>64004130</v>
      </c>
      <c r="F5" s="145" t="s">
        <v>165</v>
      </c>
      <c r="G5" s="146">
        <v>63</v>
      </c>
      <c r="H5" s="146">
        <v>156.53</v>
      </c>
      <c r="I5" s="146">
        <v>623.66</v>
      </c>
      <c r="J5" s="247">
        <f>SUM(G5:I5)</f>
        <v>843.1899999999999</v>
      </c>
      <c r="K5" s="256"/>
      <c r="L5" s="251">
        <v>1</v>
      </c>
      <c r="M5" s="250">
        <f>J5</f>
        <v>843.1899999999999</v>
      </c>
      <c r="N5" s="162"/>
    </row>
    <row r="6" spans="1:14" s="211" customFormat="1" ht="30">
      <c r="A6" s="133">
        <v>6</v>
      </c>
      <c r="B6" s="133">
        <v>30911150</v>
      </c>
      <c r="C6" s="126" t="s">
        <v>170</v>
      </c>
      <c r="D6" s="113" t="s">
        <v>176</v>
      </c>
      <c r="E6" s="212">
        <v>64004130</v>
      </c>
      <c r="F6" s="151" t="s">
        <v>166</v>
      </c>
      <c r="G6" s="248">
        <v>63</v>
      </c>
      <c r="H6" s="248">
        <v>156.53</v>
      </c>
      <c r="I6" s="248">
        <v>623.66</v>
      </c>
      <c r="J6" s="172">
        <f>SUM(G6:I6)</f>
        <v>843.1899999999999</v>
      </c>
      <c r="K6" s="256"/>
      <c r="L6" s="251">
        <v>0.5</v>
      </c>
      <c r="M6" s="250">
        <f>J6*50%</f>
        <v>421.59499999999997</v>
      </c>
      <c r="N6" s="249">
        <f>M5+M6</f>
        <v>1264.7849999999999</v>
      </c>
    </row>
    <row r="7" spans="1:14" s="211" customFormat="1" ht="30">
      <c r="A7" s="134">
        <v>6</v>
      </c>
      <c r="B7" s="134">
        <v>30912016</v>
      </c>
      <c r="C7" s="127" t="s">
        <v>169</v>
      </c>
      <c r="D7" s="114" t="s">
        <v>176</v>
      </c>
      <c r="E7" s="213">
        <v>64004130</v>
      </c>
      <c r="F7" s="149" t="s">
        <v>167</v>
      </c>
      <c r="G7" s="150">
        <v>63</v>
      </c>
      <c r="H7" s="150">
        <v>156.53</v>
      </c>
      <c r="I7" s="150">
        <v>623.66</v>
      </c>
      <c r="J7" s="173">
        <f>SUM(G7:I7)</f>
        <v>843.1899999999999</v>
      </c>
      <c r="K7" s="256"/>
      <c r="L7" s="251">
        <v>0.5</v>
      </c>
      <c r="M7" s="250">
        <f>J7*50%</f>
        <v>421.59499999999997</v>
      </c>
      <c r="N7" s="249">
        <f>M5+M7</f>
        <v>1264.7849999999999</v>
      </c>
    </row>
    <row r="8" spans="1:14" s="211" customFormat="1" ht="45">
      <c r="A8" s="106">
        <v>6</v>
      </c>
      <c r="B8" s="106">
        <v>30912164</v>
      </c>
      <c r="C8" s="128" t="s">
        <v>174</v>
      </c>
      <c r="D8" s="115">
        <v>1</v>
      </c>
      <c r="E8" s="214">
        <v>64004130</v>
      </c>
      <c r="F8" s="147" t="s">
        <v>175</v>
      </c>
      <c r="G8" s="148">
        <v>126</v>
      </c>
      <c r="H8" s="148">
        <v>438.82</v>
      </c>
      <c r="I8" s="148">
        <v>623.66</v>
      </c>
      <c r="J8" s="174">
        <f>SUM(G8:I8)</f>
        <v>1188.48</v>
      </c>
      <c r="K8" s="256"/>
      <c r="L8" s="251">
        <v>0.5</v>
      </c>
      <c r="M8" s="250">
        <f>J8*50%</f>
        <v>594.24</v>
      </c>
      <c r="N8" s="249">
        <f>M5+M8</f>
        <v>1437.4299999999998</v>
      </c>
    </row>
    <row r="9" spans="1:14" ht="18.75">
      <c r="A9" s="123"/>
      <c r="B9" s="124"/>
      <c r="C9" s="124"/>
      <c r="D9" s="129"/>
      <c r="E9" s="176"/>
      <c r="F9" s="177"/>
      <c r="G9" s="178"/>
      <c r="H9" s="178"/>
      <c r="I9" s="178"/>
      <c r="J9" s="179"/>
      <c r="K9" s="179"/>
      <c r="L9" s="215"/>
      <c r="M9" s="215"/>
      <c r="N9" s="215"/>
    </row>
    <row r="10" spans="1:13" s="186" customFormat="1" ht="15.75">
      <c r="A10" s="1025"/>
      <c r="B10" s="1026"/>
      <c r="C10" s="1027"/>
      <c r="E10" s="1024" t="s">
        <v>178</v>
      </c>
      <c r="F10" s="1024"/>
      <c r="G10" s="1024"/>
      <c r="H10" s="1024"/>
      <c r="I10" s="1024"/>
      <c r="J10" s="1024"/>
      <c r="K10" s="257"/>
      <c r="L10" s="191"/>
      <c r="M10" s="191"/>
    </row>
    <row r="11" spans="1:13" s="163" customFormat="1" ht="15.75" customHeight="1">
      <c r="A11" s="1020" t="s">
        <v>147</v>
      </c>
      <c r="B11" s="1020"/>
      <c r="C11" s="1020"/>
      <c r="D11" s="186"/>
      <c r="E11" s="1028" t="s">
        <v>171</v>
      </c>
      <c r="F11" s="233" t="s">
        <v>65</v>
      </c>
      <c r="G11" s="153">
        <v>2</v>
      </c>
      <c r="H11" s="137">
        <v>2550</v>
      </c>
      <c r="I11" s="154">
        <f>G11*H11</f>
        <v>5100</v>
      </c>
      <c r="J11" s="1015">
        <f>SUM(I11:I15)</f>
        <v>8800</v>
      </c>
      <c r="K11" s="198"/>
      <c r="L11" s="190"/>
      <c r="M11" s="190"/>
    </row>
    <row r="12" spans="1:13" s="163" customFormat="1" ht="15.75">
      <c r="A12" s="1020"/>
      <c r="B12" s="1020"/>
      <c r="C12" s="1020"/>
      <c r="D12" s="186"/>
      <c r="E12" s="1028"/>
      <c r="F12" s="233" t="s">
        <v>66</v>
      </c>
      <c r="G12" s="153">
        <v>3</v>
      </c>
      <c r="H12" s="136">
        <v>150</v>
      </c>
      <c r="I12" s="154">
        <f>G12*H12</f>
        <v>450</v>
      </c>
      <c r="J12" s="1015"/>
      <c r="K12" s="198"/>
      <c r="L12" s="190"/>
      <c r="M12" s="190"/>
    </row>
    <row r="13" spans="1:13" s="163" customFormat="1" ht="15.75">
      <c r="A13" s="1020"/>
      <c r="B13" s="1020"/>
      <c r="C13" s="1020"/>
      <c r="D13" s="186"/>
      <c r="E13" s="1028"/>
      <c r="F13" s="233" t="s">
        <v>67</v>
      </c>
      <c r="G13" s="153">
        <v>2</v>
      </c>
      <c r="H13" s="136">
        <v>200</v>
      </c>
      <c r="I13" s="154">
        <f>G13*H13</f>
        <v>400</v>
      </c>
      <c r="J13" s="1015"/>
      <c r="K13" s="198"/>
      <c r="L13" s="190"/>
      <c r="M13" s="190"/>
    </row>
    <row r="14" spans="1:13" s="163" customFormat="1" ht="15.75">
      <c r="A14" s="1020"/>
      <c r="B14" s="1020"/>
      <c r="C14" s="1020"/>
      <c r="D14" s="186"/>
      <c r="E14" s="1028"/>
      <c r="F14" s="233" t="s">
        <v>68</v>
      </c>
      <c r="G14" s="153">
        <v>1</v>
      </c>
      <c r="H14" s="136">
        <v>2550</v>
      </c>
      <c r="I14" s="154">
        <f>G14*H14</f>
        <v>2550</v>
      </c>
      <c r="J14" s="1015"/>
      <c r="K14" s="198"/>
      <c r="L14" s="190"/>
      <c r="M14" s="190"/>
    </row>
    <row r="15" spans="1:13" s="164" customFormat="1" ht="25.5">
      <c r="A15" s="185"/>
      <c r="B15" s="185"/>
      <c r="C15" s="185"/>
      <c r="D15" s="159"/>
      <c r="E15" s="1028"/>
      <c r="F15" s="234" t="s">
        <v>136</v>
      </c>
      <c r="G15" s="117">
        <v>1</v>
      </c>
      <c r="H15" s="130">
        <v>300</v>
      </c>
      <c r="I15" s="118">
        <f>G15*H15</f>
        <v>300</v>
      </c>
      <c r="J15" s="1015"/>
      <c r="K15" s="198"/>
      <c r="L15" s="192"/>
      <c r="M15" s="192"/>
    </row>
    <row r="16" spans="1:13" s="187" customFormat="1" ht="15.75">
      <c r="A16" s="185"/>
      <c r="B16" s="185"/>
      <c r="C16" s="185"/>
      <c r="D16" s="159"/>
      <c r="E16" s="189"/>
      <c r="F16" s="218"/>
      <c r="G16" s="219"/>
      <c r="H16" s="182"/>
      <c r="I16" s="220"/>
      <c r="J16" s="160"/>
      <c r="K16" s="160"/>
      <c r="L16" s="193"/>
      <c r="M16" s="193"/>
    </row>
    <row r="17" spans="1:13" s="187" customFormat="1" ht="32.25" customHeight="1">
      <c r="A17" s="185"/>
      <c r="B17" s="185"/>
      <c r="C17" s="185"/>
      <c r="D17" s="159"/>
      <c r="E17" s="1029" t="s">
        <v>179</v>
      </c>
      <c r="F17" s="1029"/>
      <c r="G17" s="1029"/>
      <c r="H17" s="1029"/>
      <c r="I17" s="1029"/>
      <c r="J17" s="1029"/>
      <c r="K17" s="258"/>
      <c r="L17" s="193"/>
      <c r="M17" s="193"/>
    </row>
    <row r="18" spans="1:13" s="164" customFormat="1" ht="15.75">
      <c r="A18" s="159"/>
      <c r="B18" s="159"/>
      <c r="C18" s="159"/>
      <c r="D18" s="159"/>
      <c r="E18" s="1028" t="s">
        <v>172</v>
      </c>
      <c r="F18" s="235" t="s">
        <v>69</v>
      </c>
      <c r="G18" s="110">
        <v>2</v>
      </c>
      <c r="H18" s="136">
        <v>2550</v>
      </c>
      <c r="I18" s="154">
        <f aca="true" t="shared" si="0" ref="I18:I24">G18*H18</f>
        <v>5100</v>
      </c>
      <c r="J18" s="1015">
        <f>SUM(I18:I24)</f>
        <v>17660</v>
      </c>
      <c r="K18" s="198"/>
      <c r="L18" s="192"/>
      <c r="M18" s="192"/>
    </row>
    <row r="19" spans="1:13" s="164" customFormat="1" ht="15.75">
      <c r="A19" s="159"/>
      <c r="B19" s="159"/>
      <c r="C19" s="159"/>
      <c r="D19" s="159"/>
      <c r="E19" s="1028"/>
      <c r="F19" s="235" t="s">
        <v>70</v>
      </c>
      <c r="G19" s="110">
        <v>1</v>
      </c>
      <c r="H19" s="136">
        <v>2550</v>
      </c>
      <c r="I19" s="154">
        <f t="shared" si="0"/>
        <v>2550</v>
      </c>
      <c r="J19" s="1015"/>
      <c r="K19" s="198"/>
      <c r="L19" s="192"/>
      <c r="M19" s="192"/>
    </row>
    <row r="20" spans="1:13" s="163" customFormat="1" ht="15.75">
      <c r="A20" s="186"/>
      <c r="B20" s="186"/>
      <c r="C20" s="186"/>
      <c r="D20" s="1017"/>
      <c r="E20" s="1028"/>
      <c r="F20" s="235" t="s">
        <v>71</v>
      </c>
      <c r="G20" s="110">
        <v>3</v>
      </c>
      <c r="H20" s="136">
        <v>150</v>
      </c>
      <c r="I20" s="154">
        <f t="shared" si="0"/>
        <v>450</v>
      </c>
      <c r="J20" s="1015"/>
      <c r="K20" s="198"/>
      <c r="L20" s="190"/>
      <c r="M20" s="190"/>
    </row>
    <row r="21" spans="1:13" s="163" customFormat="1" ht="15.75">
      <c r="A21" s="186"/>
      <c r="B21" s="186"/>
      <c r="C21" s="186"/>
      <c r="D21" s="1017"/>
      <c r="E21" s="1028"/>
      <c r="F21" s="235" t="s">
        <v>76</v>
      </c>
      <c r="G21" s="110">
        <v>2</v>
      </c>
      <c r="H21" s="136">
        <v>200</v>
      </c>
      <c r="I21" s="154">
        <f t="shared" si="0"/>
        <v>400</v>
      </c>
      <c r="J21" s="1015"/>
      <c r="K21" s="198"/>
      <c r="L21" s="190"/>
      <c r="M21" s="190"/>
    </row>
    <row r="22" spans="1:13" s="163" customFormat="1" ht="15.75">
      <c r="A22" s="186"/>
      <c r="B22" s="186"/>
      <c r="C22" s="186"/>
      <c r="D22" s="1017"/>
      <c r="E22" s="1028"/>
      <c r="F22" s="236" t="s">
        <v>73</v>
      </c>
      <c r="G22" s="138">
        <v>1</v>
      </c>
      <c r="H22" s="139">
        <v>300</v>
      </c>
      <c r="I22" s="119">
        <f t="shared" si="0"/>
        <v>300</v>
      </c>
      <c r="J22" s="1015"/>
      <c r="K22" s="198"/>
      <c r="L22" s="190"/>
      <c r="M22" s="190"/>
    </row>
    <row r="23" spans="1:13" s="163" customFormat="1" ht="25.5">
      <c r="A23" s="186"/>
      <c r="B23" s="186"/>
      <c r="C23" s="186"/>
      <c r="D23" s="1017"/>
      <c r="E23" s="1028"/>
      <c r="F23" s="234" t="s">
        <v>136</v>
      </c>
      <c r="G23" s="117">
        <v>1</v>
      </c>
      <c r="H23" s="130">
        <v>300</v>
      </c>
      <c r="I23" s="119">
        <f t="shared" si="0"/>
        <v>300</v>
      </c>
      <c r="J23" s="1015"/>
      <c r="K23" s="198"/>
      <c r="L23" s="190"/>
      <c r="M23" s="190"/>
    </row>
    <row r="24" spans="1:13" s="163" customFormat="1" ht="16.5" customHeight="1">
      <c r="A24" s="186"/>
      <c r="B24" s="186"/>
      <c r="C24" s="186"/>
      <c r="D24" s="1017"/>
      <c r="E24" s="1028"/>
      <c r="F24" s="237" t="s">
        <v>72</v>
      </c>
      <c r="G24" s="116">
        <v>2</v>
      </c>
      <c r="H24" s="131">
        <v>4280</v>
      </c>
      <c r="I24" s="150">
        <f t="shared" si="0"/>
        <v>8560</v>
      </c>
      <c r="J24" s="1015"/>
      <c r="K24" s="198"/>
      <c r="L24" s="190"/>
      <c r="M24" s="190"/>
    </row>
    <row r="25" spans="1:13" s="163" customFormat="1" ht="15.75">
      <c r="A25" s="186"/>
      <c r="B25" s="186"/>
      <c r="C25" s="186"/>
      <c r="D25" s="188"/>
      <c r="E25" s="197"/>
      <c r="F25" s="265" t="s">
        <v>186</v>
      </c>
      <c r="G25" s="180"/>
      <c r="H25" s="181"/>
      <c r="I25" s="178"/>
      <c r="J25" s="198"/>
      <c r="K25" s="198"/>
      <c r="L25" s="190"/>
      <c r="M25" s="190"/>
    </row>
    <row r="26" spans="1:13" s="163" customFormat="1" ht="15.75">
      <c r="A26" s="186"/>
      <c r="B26" s="186"/>
      <c r="C26" s="186"/>
      <c r="D26" s="196"/>
      <c r="E26" s="197"/>
      <c r="F26" s="221"/>
      <c r="G26" s="180"/>
      <c r="H26" s="181"/>
      <c r="I26" s="178"/>
      <c r="J26" s="198"/>
      <c r="K26" s="198"/>
      <c r="L26" s="190"/>
      <c r="M26" s="190"/>
    </row>
    <row r="27" spans="1:13" s="165" customFormat="1" ht="30" customHeight="1">
      <c r="A27" s="186"/>
      <c r="B27" s="186"/>
      <c r="C27" s="186"/>
      <c r="D27" s="188"/>
      <c r="E27" s="1029" t="s">
        <v>180</v>
      </c>
      <c r="F27" s="1029"/>
      <c r="G27" s="1029"/>
      <c r="H27" s="1029"/>
      <c r="I27" s="1029"/>
      <c r="J27" s="1029"/>
      <c r="K27" s="258"/>
      <c r="L27" s="194"/>
      <c r="M27" s="194"/>
    </row>
    <row r="28" spans="1:13" s="163" customFormat="1" ht="15.75">
      <c r="A28" s="186"/>
      <c r="B28" s="186"/>
      <c r="C28" s="186"/>
      <c r="D28" s="186"/>
      <c r="E28" s="1028" t="s">
        <v>172</v>
      </c>
      <c r="F28" s="238" t="s">
        <v>69</v>
      </c>
      <c r="G28" s="143">
        <v>2</v>
      </c>
      <c r="H28" s="135">
        <v>2550</v>
      </c>
      <c r="I28" s="152">
        <f aca="true" t="shared" si="1" ref="I28:I35">G28*H28</f>
        <v>5100</v>
      </c>
      <c r="J28" s="1015">
        <f>SUM(I28:I35)</f>
        <v>20032</v>
      </c>
      <c r="K28" s="198"/>
      <c r="L28" s="190"/>
      <c r="M28" s="190"/>
    </row>
    <row r="29" spans="1:13" s="163" customFormat="1" ht="15.75">
      <c r="A29" s="186"/>
      <c r="B29" s="186"/>
      <c r="C29" s="186"/>
      <c r="D29" s="186"/>
      <c r="E29" s="1028"/>
      <c r="F29" s="239" t="s">
        <v>71</v>
      </c>
      <c r="G29" s="143">
        <v>3</v>
      </c>
      <c r="H29" s="135">
        <v>150</v>
      </c>
      <c r="I29" s="152">
        <f t="shared" si="1"/>
        <v>450</v>
      </c>
      <c r="J29" s="1015"/>
      <c r="K29" s="198"/>
      <c r="L29" s="190"/>
      <c r="M29" s="190"/>
    </row>
    <row r="30" spans="1:13" s="163" customFormat="1" ht="15.75">
      <c r="A30" s="186"/>
      <c r="B30" s="186"/>
      <c r="C30" s="186"/>
      <c r="D30" s="186"/>
      <c r="E30" s="1028"/>
      <c r="F30" s="238" t="s">
        <v>70</v>
      </c>
      <c r="G30" s="143">
        <v>1</v>
      </c>
      <c r="H30" s="135">
        <v>2550</v>
      </c>
      <c r="I30" s="152">
        <f t="shared" si="1"/>
        <v>2550</v>
      </c>
      <c r="J30" s="1015"/>
      <c r="K30" s="198"/>
      <c r="L30" s="190"/>
      <c r="M30" s="190"/>
    </row>
    <row r="31" spans="1:13" s="163" customFormat="1" ht="15.75">
      <c r="A31" s="186"/>
      <c r="B31" s="186"/>
      <c r="C31" s="186"/>
      <c r="D31" s="186"/>
      <c r="E31" s="1028"/>
      <c r="F31" s="238" t="s">
        <v>76</v>
      </c>
      <c r="G31" s="143">
        <v>2</v>
      </c>
      <c r="H31" s="135">
        <v>200</v>
      </c>
      <c r="I31" s="152">
        <f t="shared" si="1"/>
        <v>400</v>
      </c>
      <c r="J31" s="1015"/>
      <c r="K31" s="198"/>
      <c r="L31" s="190"/>
      <c r="M31" s="190"/>
    </row>
    <row r="32" spans="1:13" s="163" customFormat="1" ht="15.75">
      <c r="A32" s="186"/>
      <c r="B32" s="186"/>
      <c r="C32" s="186"/>
      <c r="D32" s="186"/>
      <c r="E32" s="1028"/>
      <c r="F32" s="236" t="s">
        <v>73</v>
      </c>
      <c r="G32" s="140">
        <v>1</v>
      </c>
      <c r="H32" s="139">
        <v>300</v>
      </c>
      <c r="I32" s="119">
        <f t="shared" si="1"/>
        <v>300</v>
      </c>
      <c r="J32" s="1015"/>
      <c r="K32" s="198"/>
      <c r="L32" s="190"/>
      <c r="M32" s="190"/>
    </row>
    <row r="33" spans="1:13" s="163" customFormat="1" ht="15.75">
      <c r="A33" s="186"/>
      <c r="B33" s="186"/>
      <c r="C33" s="186"/>
      <c r="D33" s="186"/>
      <c r="E33" s="1028"/>
      <c r="F33" s="240" t="s">
        <v>185</v>
      </c>
      <c r="G33" s="109">
        <v>2</v>
      </c>
      <c r="H33" s="141">
        <v>4280</v>
      </c>
      <c r="I33" s="156">
        <f t="shared" si="1"/>
        <v>8560</v>
      </c>
      <c r="J33" s="1015"/>
      <c r="K33" s="198"/>
      <c r="L33" s="190"/>
      <c r="M33" s="190"/>
    </row>
    <row r="34" spans="1:13" s="163" customFormat="1" ht="15.75">
      <c r="A34" s="186"/>
      <c r="B34" s="186"/>
      <c r="C34" s="186"/>
      <c r="D34" s="186"/>
      <c r="E34" s="1028"/>
      <c r="F34" s="241" t="s">
        <v>74</v>
      </c>
      <c r="G34" s="112">
        <v>1</v>
      </c>
      <c r="H34" s="142">
        <v>1860</v>
      </c>
      <c r="I34" s="155">
        <f t="shared" si="1"/>
        <v>1860</v>
      </c>
      <c r="J34" s="1015"/>
      <c r="K34" s="198"/>
      <c r="L34" s="190"/>
      <c r="M34" s="190"/>
    </row>
    <row r="35" spans="1:13" s="163" customFormat="1" ht="15.75">
      <c r="A35" s="186"/>
      <c r="B35" s="186"/>
      <c r="C35" s="186"/>
      <c r="D35" s="186"/>
      <c r="E35" s="1028"/>
      <c r="F35" s="241" t="s">
        <v>75</v>
      </c>
      <c r="G35" s="112">
        <v>1</v>
      </c>
      <c r="H35" s="142">
        <v>812</v>
      </c>
      <c r="I35" s="155">
        <f t="shared" si="1"/>
        <v>812</v>
      </c>
      <c r="J35" s="1015"/>
      <c r="K35" s="198"/>
      <c r="L35" s="190"/>
      <c r="M35" s="190"/>
    </row>
    <row r="36" spans="1:13" s="163" customFormat="1" ht="15.75">
      <c r="A36" s="186"/>
      <c r="B36" s="186"/>
      <c r="C36" s="186"/>
      <c r="D36" s="186"/>
      <c r="E36" s="197"/>
      <c r="F36" s="265" t="s">
        <v>186</v>
      </c>
      <c r="G36" s="182"/>
      <c r="H36" s="183"/>
      <c r="I36" s="184"/>
      <c r="J36" s="198"/>
      <c r="K36" s="198"/>
      <c r="L36" s="190"/>
      <c r="M36" s="190"/>
    </row>
    <row r="37" spans="1:13" s="163" customFormat="1" ht="15.75">
      <c r="A37" s="186"/>
      <c r="B37" s="186"/>
      <c r="C37" s="186"/>
      <c r="D37" s="186"/>
      <c r="E37" s="197"/>
      <c r="F37" s="222"/>
      <c r="G37" s="182"/>
      <c r="H37" s="183"/>
      <c r="I37" s="184"/>
      <c r="J37" s="198"/>
      <c r="K37" s="198"/>
      <c r="L37" s="190"/>
      <c r="M37" s="190"/>
    </row>
    <row r="38" spans="1:13" s="165" customFormat="1" ht="15.75">
      <c r="A38" s="186"/>
      <c r="B38" s="186"/>
      <c r="C38" s="186"/>
      <c r="D38" s="186"/>
      <c r="E38" s="1018" t="s">
        <v>181</v>
      </c>
      <c r="F38" s="1018"/>
      <c r="G38" s="1018"/>
      <c r="H38" s="1018"/>
      <c r="I38" s="1018"/>
      <c r="J38" s="1018"/>
      <c r="K38" s="259"/>
      <c r="L38" s="194"/>
      <c r="M38" s="194"/>
    </row>
    <row r="39" spans="1:13" s="163" customFormat="1" ht="15.75">
      <c r="A39" s="186"/>
      <c r="B39" s="186"/>
      <c r="C39" s="186"/>
      <c r="D39" s="186"/>
      <c r="E39" s="1028" t="s">
        <v>172</v>
      </c>
      <c r="F39" s="235" t="s">
        <v>69</v>
      </c>
      <c r="G39" s="110">
        <v>1</v>
      </c>
      <c r="H39" s="136">
        <v>2550</v>
      </c>
      <c r="I39" s="154">
        <f aca="true" t="shared" si="2" ref="I39:I45">G39*H39</f>
        <v>2550</v>
      </c>
      <c r="J39" s="1015">
        <f>SUM(I39:I45)</f>
        <v>20160</v>
      </c>
      <c r="K39" s="198"/>
      <c r="L39" s="190"/>
      <c r="M39" s="190"/>
    </row>
    <row r="40" spans="1:13" s="163" customFormat="1" ht="15.75">
      <c r="A40" s="186"/>
      <c r="B40" s="186"/>
      <c r="C40" s="186"/>
      <c r="D40" s="186"/>
      <c r="E40" s="1028"/>
      <c r="F40" s="235" t="s">
        <v>71</v>
      </c>
      <c r="G40" s="110">
        <v>4</v>
      </c>
      <c r="H40" s="136">
        <v>150</v>
      </c>
      <c r="I40" s="154">
        <f t="shared" si="2"/>
        <v>600</v>
      </c>
      <c r="J40" s="1015"/>
      <c r="K40" s="198"/>
      <c r="L40" s="190"/>
      <c r="M40" s="190"/>
    </row>
    <row r="41" spans="1:13" s="163" customFormat="1" ht="15.75">
      <c r="A41" s="186"/>
      <c r="B41" s="186"/>
      <c r="C41" s="186"/>
      <c r="D41" s="186"/>
      <c r="E41" s="1028"/>
      <c r="F41" s="235" t="s">
        <v>70</v>
      </c>
      <c r="G41" s="110">
        <v>1</v>
      </c>
      <c r="H41" s="136">
        <v>2550</v>
      </c>
      <c r="I41" s="154">
        <f t="shared" si="2"/>
        <v>2550</v>
      </c>
      <c r="J41" s="1015"/>
      <c r="K41" s="198"/>
      <c r="L41" s="190"/>
      <c r="M41" s="190"/>
    </row>
    <row r="42" spans="1:13" s="163" customFormat="1" ht="15.75">
      <c r="A42" s="186"/>
      <c r="B42" s="186"/>
      <c r="C42" s="186"/>
      <c r="D42" s="186"/>
      <c r="E42" s="1028"/>
      <c r="F42" s="235" t="s">
        <v>76</v>
      </c>
      <c r="G42" s="110">
        <v>2</v>
      </c>
      <c r="H42" s="136">
        <v>200</v>
      </c>
      <c r="I42" s="154">
        <f t="shared" si="2"/>
        <v>400</v>
      </c>
      <c r="J42" s="1015"/>
      <c r="K42" s="198"/>
      <c r="L42" s="190"/>
      <c r="M42" s="190"/>
    </row>
    <row r="43" spans="1:13" s="163" customFormat="1" ht="15.75">
      <c r="A43" s="186"/>
      <c r="B43" s="186"/>
      <c r="C43" s="186"/>
      <c r="D43" s="186"/>
      <c r="E43" s="1028"/>
      <c r="F43" s="236" t="s">
        <v>73</v>
      </c>
      <c r="G43" s="111">
        <v>1</v>
      </c>
      <c r="H43" s="130">
        <v>300</v>
      </c>
      <c r="I43" s="118">
        <f t="shared" si="2"/>
        <v>300</v>
      </c>
      <c r="J43" s="1015"/>
      <c r="K43" s="198"/>
      <c r="L43" s="190"/>
      <c r="M43" s="190"/>
    </row>
    <row r="44" spans="1:13" s="163" customFormat="1" ht="16.5" customHeight="1">
      <c r="A44" s="186"/>
      <c r="B44" s="186"/>
      <c r="C44" s="186"/>
      <c r="D44" s="186"/>
      <c r="E44" s="1028"/>
      <c r="F44" s="240" t="s">
        <v>190</v>
      </c>
      <c r="G44" s="109">
        <v>2</v>
      </c>
      <c r="H44" s="141">
        <v>4280</v>
      </c>
      <c r="I44" s="156">
        <f t="shared" si="2"/>
        <v>8560</v>
      </c>
      <c r="J44" s="1015"/>
      <c r="K44" s="198"/>
      <c r="L44" s="190"/>
      <c r="M44" s="190"/>
    </row>
    <row r="45" spans="1:13" s="163" customFormat="1" ht="16.5" customHeight="1">
      <c r="A45" s="186"/>
      <c r="B45" s="186"/>
      <c r="C45" s="186"/>
      <c r="D45" s="186"/>
      <c r="E45" s="1028"/>
      <c r="F45" s="240" t="s">
        <v>192</v>
      </c>
      <c r="G45" s="109">
        <v>1</v>
      </c>
      <c r="H45" s="141">
        <v>5200</v>
      </c>
      <c r="I45" s="156">
        <f t="shared" si="2"/>
        <v>5200</v>
      </c>
      <c r="J45" s="1015"/>
      <c r="K45" s="198"/>
      <c r="L45" s="190"/>
      <c r="M45" s="190"/>
    </row>
    <row r="46" spans="1:13" s="163" customFormat="1" ht="15.75">
      <c r="A46" s="186"/>
      <c r="B46" s="186"/>
      <c r="C46" s="186"/>
      <c r="D46" s="186"/>
      <c r="E46" s="195"/>
      <c r="F46" s="265" t="s">
        <v>187</v>
      </c>
      <c r="G46" s="224"/>
      <c r="H46" s="225"/>
      <c r="I46" s="226"/>
      <c r="J46" s="166"/>
      <c r="K46" s="252"/>
      <c r="L46" s="190"/>
      <c r="M46" s="190"/>
    </row>
    <row r="47" spans="1:13" s="163" customFormat="1" ht="15.75">
      <c r="A47" s="186"/>
      <c r="B47" s="186"/>
      <c r="C47" s="186"/>
      <c r="D47" s="186"/>
      <c r="E47" s="195"/>
      <c r="F47" s="223"/>
      <c r="G47" s="224"/>
      <c r="H47" s="225"/>
      <c r="I47" s="226"/>
      <c r="J47" s="166"/>
      <c r="K47" s="252"/>
      <c r="L47" s="190"/>
      <c r="M47" s="190"/>
    </row>
    <row r="48" spans="1:13" s="163" customFormat="1" ht="33.75" customHeight="1">
      <c r="A48" s="186"/>
      <c r="B48" s="186"/>
      <c r="C48" s="186"/>
      <c r="D48" s="186"/>
      <c r="E48" s="1019" t="s">
        <v>182</v>
      </c>
      <c r="F48" s="1019"/>
      <c r="G48" s="1019"/>
      <c r="H48" s="1019"/>
      <c r="I48" s="1019"/>
      <c r="J48" s="1019"/>
      <c r="K48" s="260"/>
      <c r="L48" s="190"/>
      <c r="M48" s="190"/>
    </row>
    <row r="49" spans="1:13" s="162" customFormat="1" ht="15.75">
      <c r="A49" s="201"/>
      <c r="B49" s="201"/>
      <c r="C49" s="201"/>
      <c r="D49" s="202"/>
      <c r="E49" s="1028" t="s">
        <v>173</v>
      </c>
      <c r="F49" s="242" t="s">
        <v>78</v>
      </c>
      <c r="G49" s="157">
        <v>2</v>
      </c>
      <c r="H49" s="158">
        <v>2550</v>
      </c>
      <c r="I49" s="144">
        <f aca="true" t="shared" si="3" ref="I49:I54">G49*H49</f>
        <v>5100</v>
      </c>
      <c r="J49" s="1016">
        <f>SUM(I49:I54)</f>
        <v>17510</v>
      </c>
      <c r="K49" s="261"/>
      <c r="L49" s="190"/>
      <c r="M49" s="190"/>
    </row>
    <row r="50" spans="1:13" s="162" customFormat="1" ht="15.75">
      <c r="A50" s="201"/>
      <c r="B50" s="201"/>
      <c r="C50" s="201"/>
      <c r="D50" s="202"/>
      <c r="E50" s="1028"/>
      <c r="F50" s="242" t="s">
        <v>71</v>
      </c>
      <c r="G50" s="157">
        <v>4</v>
      </c>
      <c r="H50" s="158">
        <v>150</v>
      </c>
      <c r="I50" s="144">
        <f t="shared" si="3"/>
        <v>600</v>
      </c>
      <c r="J50" s="1016"/>
      <c r="K50" s="261"/>
      <c r="L50" s="190"/>
      <c r="M50" s="190"/>
    </row>
    <row r="51" spans="1:13" s="162" customFormat="1" ht="15.75">
      <c r="A51" s="201"/>
      <c r="B51" s="201"/>
      <c r="C51" s="201"/>
      <c r="D51" s="202"/>
      <c r="E51" s="1028"/>
      <c r="F51" s="242" t="s">
        <v>70</v>
      </c>
      <c r="G51" s="157">
        <v>1</v>
      </c>
      <c r="H51" s="158">
        <v>2550</v>
      </c>
      <c r="I51" s="144">
        <f t="shared" si="3"/>
        <v>2550</v>
      </c>
      <c r="J51" s="1016"/>
      <c r="K51" s="261"/>
      <c r="L51" s="190"/>
      <c r="M51" s="190"/>
    </row>
    <row r="52" spans="1:13" s="162" customFormat="1" ht="15.75">
      <c r="A52" s="201"/>
      <c r="B52" s="201"/>
      <c r="C52" s="201"/>
      <c r="D52" s="202"/>
      <c r="E52" s="1028"/>
      <c r="F52" s="242" t="s">
        <v>76</v>
      </c>
      <c r="G52" s="157">
        <v>2</v>
      </c>
      <c r="H52" s="158">
        <v>200</v>
      </c>
      <c r="I52" s="144">
        <f t="shared" si="3"/>
        <v>400</v>
      </c>
      <c r="J52" s="1016"/>
      <c r="K52" s="261"/>
      <c r="L52" s="190"/>
      <c r="M52" s="190"/>
    </row>
    <row r="53" spans="1:13" s="162" customFormat="1" ht="15.75">
      <c r="A53" s="201"/>
      <c r="B53" s="201"/>
      <c r="C53" s="201"/>
      <c r="D53" s="202"/>
      <c r="E53" s="1028"/>
      <c r="F53" s="236" t="s">
        <v>73</v>
      </c>
      <c r="G53" s="140">
        <v>1</v>
      </c>
      <c r="H53" s="139">
        <v>300</v>
      </c>
      <c r="I53" s="119">
        <f t="shared" si="3"/>
        <v>300</v>
      </c>
      <c r="J53" s="1016"/>
      <c r="K53" s="261"/>
      <c r="L53" s="190"/>
      <c r="M53" s="190"/>
    </row>
    <row r="54" spans="1:13" s="162" customFormat="1" ht="15.75">
      <c r="A54" s="201"/>
      <c r="B54" s="201"/>
      <c r="C54" s="201"/>
      <c r="D54" s="202"/>
      <c r="E54" s="1028"/>
      <c r="F54" s="237" t="s">
        <v>185</v>
      </c>
      <c r="G54" s="116">
        <v>2</v>
      </c>
      <c r="H54" s="131">
        <v>4280</v>
      </c>
      <c r="I54" s="150">
        <f t="shared" si="3"/>
        <v>8560</v>
      </c>
      <c r="J54" s="1016"/>
      <c r="K54" s="261"/>
      <c r="L54" s="190"/>
      <c r="M54" s="190"/>
    </row>
    <row r="55" spans="1:13" s="163" customFormat="1" ht="15.75">
      <c r="A55" s="199"/>
      <c r="B55" s="199"/>
      <c r="C55" s="199"/>
      <c r="D55" s="200"/>
      <c r="E55" s="195"/>
      <c r="F55" s="265" t="s">
        <v>188</v>
      </c>
      <c r="G55" s="224"/>
      <c r="H55" s="225"/>
      <c r="I55" s="226"/>
      <c r="J55" s="167"/>
      <c r="K55" s="262"/>
      <c r="L55" s="190"/>
      <c r="M55" s="190"/>
    </row>
    <row r="56" spans="1:13" s="163" customFormat="1" ht="15.75">
      <c r="A56" s="199"/>
      <c r="B56" s="199"/>
      <c r="C56" s="199"/>
      <c r="D56" s="200"/>
      <c r="E56" s="195"/>
      <c r="F56" s="223"/>
      <c r="G56" s="224"/>
      <c r="H56" s="225"/>
      <c r="I56" s="226"/>
      <c r="J56" s="167"/>
      <c r="K56" s="262"/>
      <c r="L56" s="190"/>
      <c r="M56" s="190"/>
    </row>
    <row r="57" spans="1:13" s="163" customFormat="1" ht="30.75" customHeight="1">
      <c r="A57" s="199"/>
      <c r="B57" s="199"/>
      <c r="C57" s="199"/>
      <c r="D57" s="200"/>
      <c r="E57" s="1019" t="s">
        <v>183</v>
      </c>
      <c r="F57" s="1019"/>
      <c r="G57" s="1019"/>
      <c r="H57" s="1019"/>
      <c r="I57" s="1019"/>
      <c r="J57" s="1019"/>
      <c r="K57" s="260"/>
      <c r="L57" s="190"/>
      <c r="M57" s="190"/>
    </row>
    <row r="58" spans="1:13" s="163" customFormat="1" ht="15.75">
      <c r="A58" s="199"/>
      <c r="B58" s="199"/>
      <c r="C58" s="199"/>
      <c r="D58" s="200"/>
      <c r="E58" s="1028" t="s">
        <v>173</v>
      </c>
      <c r="F58" s="235" t="s">
        <v>69</v>
      </c>
      <c r="G58" s="110">
        <v>1</v>
      </c>
      <c r="H58" s="136">
        <v>2550</v>
      </c>
      <c r="I58" s="154">
        <f aca="true" t="shared" si="4" ref="I58:I69">G58*H58</f>
        <v>2550</v>
      </c>
      <c r="J58" s="1016">
        <f>SUM(I58:I69)</f>
        <v>30771.47</v>
      </c>
      <c r="K58" s="261"/>
      <c r="L58" s="190"/>
      <c r="M58" s="190"/>
    </row>
    <row r="59" spans="1:13" s="163" customFormat="1" ht="15.75">
      <c r="A59" s="199"/>
      <c r="B59" s="199"/>
      <c r="C59" s="165"/>
      <c r="D59" s="165"/>
      <c r="E59" s="1028"/>
      <c r="F59" s="235" t="s">
        <v>71</v>
      </c>
      <c r="G59" s="110">
        <v>3</v>
      </c>
      <c r="H59" s="136">
        <v>150</v>
      </c>
      <c r="I59" s="154">
        <f t="shared" si="4"/>
        <v>450</v>
      </c>
      <c r="J59" s="1016"/>
      <c r="K59" s="261"/>
      <c r="L59" s="190"/>
      <c r="M59" s="190"/>
    </row>
    <row r="60" spans="1:13" s="163" customFormat="1" ht="15.75">
      <c r="A60" s="199"/>
      <c r="B60" s="199"/>
      <c r="C60" s="165"/>
      <c r="D60" s="165"/>
      <c r="E60" s="1028"/>
      <c r="F60" s="235" t="s">
        <v>70</v>
      </c>
      <c r="G60" s="110">
        <v>1</v>
      </c>
      <c r="H60" s="136">
        <v>2550</v>
      </c>
      <c r="I60" s="154">
        <f t="shared" si="4"/>
        <v>2550</v>
      </c>
      <c r="J60" s="1016"/>
      <c r="K60" s="261"/>
      <c r="L60" s="190"/>
      <c r="M60" s="190"/>
    </row>
    <row r="61" spans="1:13" s="163" customFormat="1" ht="15.75">
      <c r="A61" s="199"/>
      <c r="B61" s="199"/>
      <c r="C61" s="165"/>
      <c r="D61" s="165"/>
      <c r="E61" s="1028"/>
      <c r="F61" s="235" t="s">
        <v>76</v>
      </c>
      <c r="G61" s="110">
        <v>3</v>
      </c>
      <c r="H61" s="136">
        <v>200</v>
      </c>
      <c r="I61" s="154">
        <f t="shared" si="4"/>
        <v>600</v>
      </c>
      <c r="J61" s="1016"/>
      <c r="K61" s="261"/>
      <c r="L61" s="190"/>
      <c r="M61" s="190"/>
    </row>
    <row r="62" spans="1:13" s="163" customFormat="1" ht="15.75">
      <c r="A62" s="199"/>
      <c r="B62" s="199"/>
      <c r="C62" s="165"/>
      <c r="D62" s="165"/>
      <c r="E62" s="1028"/>
      <c r="F62" s="243" t="s">
        <v>77</v>
      </c>
      <c r="G62" s="111">
        <v>1</v>
      </c>
      <c r="H62" s="130">
        <v>5200</v>
      </c>
      <c r="I62" s="118">
        <f t="shared" si="4"/>
        <v>5200</v>
      </c>
      <c r="J62" s="1016"/>
      <c r="K62" s="261"/>
      <c r="L62" s="190"/>
      <c r="M62" s="190"/>
    </row>
    <row r="63" spans="1:13" s="163" customFormat="1" ht="15.75">
      <c r="A63" s="199"/>
      <c r="B63" s="199"/>
      <c r="C63" s="165"/>
      <c r="D63" s="165"/>
      <c r="E63" s="1028"/>
      <c r="F63" s="243" t="s">
        <v>73</v>
      </c>
      <c r="G63" s="111">
        <v>1</v>
      </c>
      <c r="H63" s="130">
        <v>300</v>
      </c>
      <c r="I63" s="118">
        <f t="shared" si="4"/>
        <v>300</v>
      </c>
      <c r="J63" s="1016"/>
      <c r="K63" s="261"/>
      <c r="L63" s="190"/>
      <c r="M63" s="190"/>
    </row>
    <row r="64" spans="1:13" s="163" customFormat="1" ht="16.5" customHeight="1">
      <c r="A64" s="199"/>
      <c r="B64" s="199"/>
      <c r="C64" s="165"/>
      <c r="D64" s="165"/>
      <c r="E64" s="1028"/>
      <c r="F64" s="240" t="s">
        <v>190</v>
      </c>
      <c r="G64" s="109">
        <v>2</v>
      </c>
      <c r="H64" s="141">
        <v>4280</v>
      </c>
      <c r="I64" s="156">
        <f t="shared" si="4"/>
        <v>8560</v>
      </c>
      <c r="J64" s="1016"/>
      <c r="K64" s="261"/>
      <c r="L64" s="190"/>
      <c r="M64" s="190"/>
    </row>
    <row r="65" spans="1:13" s="163" customFormat="1" ht="16.5" customHeight="1">
      <c r="A65" s="199"/>
      <c r="B65" s="199"/>
      <c r="C65" s="165"/>
      <c r="D65" s="165"/>
      <c r="E65" s="1028"/>
      <c r="F65" s="240" t="s">
        <v>189</v>
      </c>
      <c r="G65" s="266">
        <v>1</v>
      </c>
      <c r="H65" s="141">
        <v>236.47</v>
      </c>
      <c r="I65" s="156">
        <f t="shared" si="4"/>
        <v>236.47</v>
      </c>
      <c r="J65" s="1016"/>
      <c r="K65" s="261"/>
      <c r="L65" s="190"/>
      <c r="M65" s="190"/>
    </row>
    <row r="66" spans="1:13" s="163" customFormat="1" ht="15.75">
      <c r="A66" s="199"/>
      <c r="B66" s="199"/>
      <c r="C66" s="165"/>
      <c r="D66" s="165"/>
      <c r="E66" s="1028"/>
      <c r="F66" s="244" t="s">
        <v>74</v>
      </c>
      <c r="G66" s="112">
        <v>1</v>
      </c>
      <c r="H66" s="142">
        <v>1860</v>
      </c>
      <c r="I66" s="155">
        <f t="shared" si="4"/>
        <v>1860</v>
      </c>
      <c r="J66" s="1016"/>
      <c r="K66" s="261"/>
      <c r="L66" s="190"/>
      <c r="M66" s="190"/>
    </row>
    <row r="67" spans="1:13" s="163" customFormat="1" ht="15.75">
      <c r="A67" s="199"/>
      <c r="B67" s="199"/>
      <c r="C67" s="165"/>
      <c r="D67" s="165"/>
      <c r="E67" s="1028"/>
      <c r="F67" s="245" t="s">
        <v>107</v>
      </c>
      <c r="G67" s="112">
        <v>1</v>
      </c>
      <c r="H67" s="142">
        <v>4341</v>
      </c>
      <c r="I67" s="155">
        <f t="shared" si="4"/>
        <v>4341</v>
      </c>
      <c r="J67" s="1016"/>
      <c r="K67" s="261"/>
      <c r="L67" s="190"/>
      <c r="M67" s="190"/>
    </row>
    <row r="68" spans="1:13" s="163" customFormat="1" ht="15.75">
      <c r="A68" s="199"/>
      <c r="B68" s="199"/>
      <c r="C68" s="165"/>
      <c r="D68" s="165"/>
      <c r="E68" s="1028"/>
      <c r="F68" s="245" t="s">
        <v>79</v>
      </c>
      <c r="G68" s="112">
        <v>1</v>
      </c>
      <c r="H68" s="142">
        <v>2500</v>
      </c>
      <c r="I68" s="155">
        <f t="shared" si="4"/>
        <v>2500</v>
      </c>
      <c r="J68" s="1016"/>
      <c r="K68" s="261"/>
      <c r="L68" s="190"/>
      <c r="M68" s="190"/>
    </row>
    <row r="69" spans="1:13" s="163" customFormat="1" ht="15.75">
      <c r="A69" s="199"/>
      <c r="B69" s="199"/>
      <c r="C69" s="165"/>
      <c r="D69" s="165"/>
      <c r="E69" s="1028"/>
      <c r="F69" s="244" t="s">
        <v>75</v>
      </c>
      <c r="G69" s="112">
        <v>2</v>
      </c>
      <c r="H69" s="142">
        <v>812</v>
      </c>
      <c r="I69" s="155">
        <f t="shared" si="4"/>
        <v>1624</v>
      </c>
      <c r="J69" s="1016"/>
      <c r="K69" s="261"/>
      <c r="L69" s="190"/>
      <c r="M69" s="190"/>
    </row>
    <row r="70" spans="1:13" s="163" customFormat="1" ht="15.75">
      <c r="A70" s="203"/>
      <c r="B70" s="203"/>
      <c r="E70" s="204"/>
      <c r="F70" s="265" t="s">
        <v>191</v>
      </c>
      <c r="G70" s="228"/>
      <c r="H70" s="228"/>
      <c r="I70" s="229"/>
      <c r="J70" s="167"/>
      <c r="K70" s="262"/>
      <c r="L70" s="190"/>
      <c r="M70" s="190"/>
    </row>
    <row r="71" spans="1:13" s="163" customFormat="1" ht="15.75">
      <c r="A71" s="203"/>
      <c r="B71" s="203"/>
      <c r="E71" s="204"/>
      <c r="F71" s="227"/>
      <c r="G71" s="228"/>
      <c r="H71" s="228"/>
      <c r="I71" s="229"/>
      <c r="J71" s="167"/>
      <c r="K71" s="262"/>
      <c r="L71" s="190"/>
      <c r="M71" s="190"/>
    </row>
    <row r="72" spans="4:13" s="163" customFormat="1" ht="15.75">
      <c r="D72" s="205"/>
      <c r="E72" s="206"/>
      <c r="F72" s="230"/>
      <c r="G72" s="231"/>
      <c r="H72" s="231"/>
      <c r="I72" s="232"/>
      <c r="J72" s="171"/>
      <c r="K72" s="263"/>
      <c r="L72" s="190"/>
      <c r="M72" s="190"/>
    </row>
    <row r="73" spans="1:13" s="163" customFormat="1" ht="15.75">
      <c r="A73" s="203"/>
      <c r="B73" s="203"/>
      <c r="E73" s="204"/>
      <c r="F73" s="227"/>
      <c r="G73" s="228"/>
      <c r="H73" s="228"/>
      <c r="I73" s="229"/>
      <c r="J73" s="167"/>
      <c r="K73" s="262"/>
      <c r="L73" s="190"/>
      <c r="M73" s="190"/>
    </row>
    <row r="74" spans="1:13" s="163" customFormat="1" ht="15.75">
      <c r="A74" s="203"/>
      <c r="B74" s="203"/>
      <c r="E74" s="204"/>
      <c r="F74" s="227"/>
      <c r="G74" s="228"/>
      <c r="H74" s="228"/>
      <c r="I74" s="229"/>
      <c r="J74" s="167"/>
      <c r="K74" s="262"/>
      <c r="L74" s="190"/>
      <c r="M74" s="190"/>
    </row>
    <row r="75" spans="1:13" s="163" customFormat="1" ht="15.75">
      <c r="A75" s="203"/>
      <c r="B75" s="203"/>
      <c r="E75" s="204"/>
      <c r="F75" s="227"/>
      <c r="G75" s="228"/>
      <c r="H75" s="228"/>
      <c r="I75" s="229"/>
      <c r="J75" s="167"/>
      <c r="K75" s="262"/>
      <c r="L75" s="190"/>
      <c r="M75" s="190"/>
    </row>
    <row r="76" spans="1:13" s="163" customFormat="1" ht="15.75">
      <c r="A76" s="203"/>
      <c r="B76" s="203"/>
      <c r="E76" s="204"/>
      <c r="F76" s="227"/>
      <c r="G76" s="228"/>
      <c r="H76" s="228"/>
      <c r="I76" s="229"/>
      <c r="J76" s="167"/>
      <c r="K76" s="262"/>
      <c r="L76" s="190"/>
      <c r="M76" s="190"/>
    </row>
    <row r="77" spans="1:13" s="163" customFormat="1" ht="15.75">
      <c r="A77" s="203"/>
      <c r="B77" s="203"/>
      <c r="E77" s="204"/>
      <c r="F77" s="227"/>
      <c r="G77" s="228"/>
      <c r="H77" s="228"/>
      <c r="I77" s="229"/>
      <c r="J77" s="167"/>
      <c r="K77" s="262"/>
      <c r="L77" s="190"/>
      <c r="M77" s="190"/>
    </row>
    <row r="78" spans="1:13" s="163" customFormat="1" ht="15.75">
      <c r="A78" s="203"/>
      <c r="B78" s="203"/>
      <c r="E78" s="204"/>
      <c r="F78" s="227"/>
      <c r="G78" s="228"/>
      <c r="H78" s="228"/>
      <c r="I78" s="229"/>
      <c r="J78" s="167"/>
      <c r="K78" s="262"/>
      <c r="L78" s="190"/>
      <c r="M78" s="190"/>
    </row>
    <row r="79" spans="1:13" s="163" customFormat="1" ht="15.75">
      <c r="A79" s="203"/>
      <c r="B79" s="203"/>
      <c r="E79" s="204"/>
      <c r="F79" s="227"/>
      <c r="G79" s="228"/>
      <c r="H79" s="228"/>
      <c r="I79" s="229"/>
      <c r="J79" s="167"/>
      <c r="K79" s="262"/>
      <c r="L79" s="190"/>
      <c r="M79" s="190"/>
    </row>
    <row r="80" spans="1:13" s="163" customFormat="1" ht="15.75">
      <c r="A80" s="203"/>
      <c r="B80" s="203"/>
      <c r="E80" s="204"/>
      <c r="F80" s="227"/>
      <c r="G80" s="228"/>
      <c r="H80" s="228"/>
      <c r="I80" s="229"/>
      <c r="J80" s="167"/>
      <c r="K80" s="262"/>
      <c r="L80" s="190"/>
      <c r="M80" s="190"/>
    </row>
    <row r="81" spans="1:13" s="163" customFormat="1" ht="15.75">
      <c r="A81" s="203"/>
      <c r="B81" s="203"/>
      <c r="E81" s="204"/>
      <c r="F81" s="227"/>
      <c r="G81" s="228"/>
      <c r="H81" s="228"/>
      <c r="I81" s="229"/>
      <c r="J81" s="167"/>
      <c r="K81" s="262"/>
      <c r="L81" s="190"/>
      <c r="M81" s="190"/>
    </row>
    <row r="82" spans="1:13" s="163" customFormat="1" ht="15.75">
      <c r="A82" s="203"/>
      <c r="B82" s="203"/>
      <c r="E82" s="204"/>
      <c r="F82" s="227"/>
      <c r="G82" s="228"/>
      <c r="H82" s="228"/>
      <c r="I82" s="229"/>
      <c r="J82" s="167"/>
      <c r="K82" s="262"/>
      <c r="L82" s="190"/>
      <c r="M82" s="190"/>
    </row>
    <row r="83" spans="1:13" s="163" customFormat="1" ht="15.75">
      <c r="A83" s="203"/>
      <c r="B83" s="203"/>
      <c r="E83" s="204"/>
      <c r="F83" s="227"/>
      <c r="G83" s="228"/>
      <c r="H83" s="228"/>
      <c r="I83" s="229"/>
      <c r="J83" s="167"/>
      <c r="K83" s="262"/>
      <c r="L83" s="190"/>
      <c r="M83" s="190"/>
    </row>
    <row r="84" spans="1:13" s="163" customFormat="1" ht="15.75">
      <c r="A84" s="203"/>
      <c r="B84" s="203"/>
      <c r="E84" s="204"/>
      <c r="F84" s="227"/>
      <c r="G84" s="228"/>
      <c r="H84" s="228"/>
      <c r="I84" s="229"/>
      <c r="J84" s="167"/>
      <c r="K84" s="262"/>
      <c r="L84" s="190"/>
      <c r="M84" s="190"/>
    </row>
    <row r="85" spans="1:13" s="163" customFormat="1" ht="15.75">
      <c r="A85" s="203"/>
      <c r="B85" s="203"/>
      <c r="E85" s="204"/>
      <c r="F85" s="227"/>
      <c r="G85" s="228"/>
      <c r="H85" s="228"/>
      <c r="I85" s="229"/>
      <c r="J85" s="167"/>
      <c r="K85" s="262"/>
      <c r="L85" s="190"/>
      <c r="M85" s="190"/>
    </row>
    <row r="86" spans="1:13" s="163" customFormat="1" ht="15.75">
      <c r="A86" s="203"/>
      <c r="B86" s="203"/>
      <c r="E86" s="204"/>
      <c r="F86" s="227"/>
      <c r="G86" s="228"/>
      <c r="H86" s="228"/>
      <c r="I86" s="229"/>
      <c r="J86" s="167"/>
      <c r="K86" s="262"/>
      <c r="L86" s="190"/>
      <c r="M86" s="190"/>
    </row>
    <row r="87" spans="1:13" s="163" customFormat="1" ht="15.75">
      <c r="A87" s="203"/>
      <c r="B87" s="203"/>
      <c r="E87" s="204"/>
      <c r="F87" s="227"/>
      <c r="G87" s="228"/>
      <c r="H87" s="228"/>
      <c r="I87" s="229"/>
      <c r="J87" s="167"/>
      <c r="K87" s="262"/>
      <c r="L87" s="190"/>
      <c r="M87" s="190"/>
    </row>
    <row r="88" spans="1:13" s="163" customFormat="1" ht="15.75">
      <c r="A88" s="203"/>
      <c r="B88" s="203"/>
      <c r="E88" s="204"/>
      <c r="F88" s="227"/>
      <c r="G88" s="228"/>
      <c r="H88" s="228"/>
      <c r="I88" s="229"/>
      <c r="J88" s="167"/>
      <c r="K88" s="262"/>
      <c r="L88" s="190"/>
      <c r="M88" s="190"/>
    </row>
    <row r="89" spans="1:13" s="163" customFormat="1" ht="15.75">
      <c r="A89" s="203"/>
      <c r="B89" s="203"/>
      <c r="E89" s="204"/>
      <c r="F89" s="227"/>
      <c r="G89" s="228"/>
      <c r="H89" s="228"/>
      <c r="I89" s="229"/>
      <c r="J89" s="167"/>
      <c r="K89" s="262"/>
      <c r="L89" s="190"/>
      <c r="M89" s="190"/>
    </row>
    <row r="90" spans="1:13" s="163" customFormat="1" ht="15.75">
      <c r="A90" s="203"/>
      <c r="B90" s="203"/>
      <c r="E90" s="204"/>
      <c r="F90" s="227"/>
      <c r="G90" s="228"/>
      <c r="H90" s="228"/>
      <c r="I90" s="229"/>
      <c r="J90" s="167"/>
      <c r="K90" s="262"/>
      <c r="L90" s="190"/>
      <c r="M90" s="190"/>
    </row>
    <row r="91" spans="1:13" s="163" customFormat="1" ht="15.75">
      <c r="A91" s="203"/>
      <c r="B91" s="203"/>
      <c r="E91" s="204"/>
      <c r="F91" s="227"/>
      <c r="G91" s="228"/>
      <c r="H91" s="228"/>
      <c r="I91" s="229"/>
      <c r="J91" s="167"/>
      <c r="K91" s="262"/>
      <c r="L91" s="190"/>
      <c r="M91" s="190"/>
    </row>
    <row r="92" spans="1:13" s="163" customFormat="1" ht="15.75">
      <c r="A92" s="203"/>
      <c r="B92" s="203"/>
      <c r="E92" s="204"/>
      <c r="F92" s="227"/>
      <c r="G92" s="228"/>
      <c r="H92" s="228"/>
      <c r="I92" s="229"/>
      <c r="J92" s="167"/>
      <c r="K92" s="262"/>
      <c r="L92" s="190"/>
      <c r="M92" s="190"/>
    </row>
    <row r="93" spans="3:4" ht="18.75">
      <c r="C93" s="161"/>
      <c r="D93" s="161"/>
    </row>
    <row r="94" spans="3:4" ht="18.75">
      <c r="C94" s="161"/>
      <c r="D94" s="161"/>
    </row>
    <row r="95" spans="3:4" ht="18.75">
      <c r="C95" s="161"/>
      <c r="D95" s="161"/>
    </row>
    <row r="96" spans="3:4" ht="18.75">
      <c r="C96" s="161"/>
      <c r="D96" s="161"/>
    </row>
    <row r="97" spans="3:4" ht="18.75">
      <c r="C97" s="161"/>
      <c r="D97" s="161"/>
    </row>
    <row r="98" spans="3:4" ht="18.75">
      <c r="C98" s="161"/>
      <c r="D98" s="161"/>
    </row>
    <row r="99" spans="3:4" ht="18.75">
      <c r="C99" s="161"/>
      <c r="D99" s="161"/>
    </row>
    <row r="100" spans="3:4" ht="18.75">
      <c r="C100" s="161"/>
      <c r="D100" s="161"/>
    </row>
    <row r="101" spans="3:4" ht="18.75">
      <c r="C101" s="161"/>
      <c r="D101" s="161"/>
    </row>
    <row r="102" spans="3:4" ht="18.75">
      <c r="C102" s="161"/>
      <c r="D102" s="161"/>
    </row>
    <row r="103" spans="3:4" ht="18.75">
      <c r="C103" s="161"/>
      <c r="D103" s="161"/>
    </row>
    <row r="104" spans="3:4" ht="18.75">
      <c r="C104" s="161"/>
      <c r="D104" s="161"/>
    </row>
    <row r="105" spans="3:4" ht="18.75">
      <c r="C105" s="161"/>
      <c r="D105" s="161"/>
    </row>
    <row r="106" spans="3:4" ht="18.75">
      <c r="C106" s="161"/>
      <c r="D106" s="161"/>
    </row>
    <row r="107" spans="3:4" ht="18.75">
      <c r="C107" s="161"/>
      <c r="D107" s="161"/>
    </row>
    <row r="108" spans="3:4" ht="18.75">
      <c r="C108" s="161"/>
      <c r="D108" s="161"/>
    </row>
    <row r="109" spans="3:4" ht="18.75">
      <c r="C109" s="161"/>
      <c r="D109" s="161"/>
    </row>
    <row r="110" spans="3:4" ht="18.75">
      <c r="C110" s="161"/>
      <c r="D110" s="161"/>
    </row>
    <row r="111" spans="3:4" ht="18.75">
      <c r="C111" s="161"/>
      <c r="D111" s="161"/>
    </row>
    <row r="112" spans="3:4" ht="18.75">
      <c r="C112" s="161"/>
      <c r="D112" s="161"/>
    </row>
    <row r="113" spans="3:4" ht="18.75">
      <c r="C113" s="161"/>
      <c r="D113" s="161"/>
    </row>
    <row r="114" spans="3:4" ht="18.75">
      <c r="C114" s="161"/>
      <c r="D114" s="161"/>
    </row>
    <row r="115" spans="3:4" ht="18.75">
      <c r="C115" s="161"/>
      <c r="D115" s="161"/>
    </row>
    <row r="116" spans="3:4" ht="18.75">
      <c r="C116" s="161"/>
      <c r="D116" s="161"/>
    </row>
    <row r="117" spans="3:4" ht="18.75">
      <c r="C117" s="161"/>
      <c r="D117" s="161"/>
    </row>
  </sheetData>
  <sheetProtection/>
  <mergeCells count="32">
    <mergeCell ref="A1:J1"/>
    <mergeCell ref="A3:A4"/>
    <mergeCell ref="B3:B4"/>
    <mergeCell ref="C3:C4"/>
    <mergeCell ref="D3:D4"/>
    <mergeCell ref="E3:E4"/>
    <mergeCell ref="J58:J69"/>
    <mergeCell ref="E58:E69"/>
    <mergeCell ref="E39:E45"/>
    <mergeCell ref="E28:E35"/>
    <mergeCell ref="E18:E24"/>
    <mergeCell ref="E11:E15"/>
    <mergeCell ref="E17:J17"/>
    <mergeCell ref="E27:J27"/>
    <mergeCell ref="E57:J57"/>
    <mergeCell ref="E49:E54"/>
    <mergeCell ref="A11:C14"/>
    <mergeCell ref="J11:J15"/>
    <mergeCell ref="J18:J24"/>
    <mergeCell ref="F3:F4"/>
    <mergeCell ref="G3:G4"/>
    <mergeCell ref="H3:H4"/>
    <mergeCell ref="I3:I4"/>
    <mergeCell ref="J3:J4"/>
    <mergeCell ref="E10:J10"/>
    <mergeCell ref="A10:C10"/>
    <mergeCell ref="J28:J35"/>
    <mergeCell ref="J39:J45"/>
    <mergeCell ref="J49:J54"/>
    <mergeCell ref="D20:D24"/>
    <mergeCell ref="E38:J38"/>
    <mergeCell ref="E48:J48"/>
  </mergeCells>
  <printOptions horizontalCentered="1"/>
  <pageMargins left="0" right="0" top="0" bottom="0" header="0.31496062992125984" footer="0.31496062992125984"/>
  <pageSetup horizontalDpi="600" verticalDpi="600" orientation="landscape" paperSize="9" scale="60" r:id="rId2"/>
  <rowBreaks count="1" manualBreakCount="1">
    <brk id="47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"/>
  <sheetViews>
    <sheetView showGridLines="0" view="pageBreakPreview" zoomScaleSheetLayoutView="100" zoomScalePageLayoutView="0" workbookViewId="0" topLeftCell="A1">
      <selection activeCell="B9" sqref="B9:F9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28125" style="0" bestFit="1" customWidth="1"/>
    <col min="4" max="4" width="75.00390625" style="0" customWidth="1"/>
    <col min="5" max="5" width="12.57421875" style="0" customWidth="1"/>
    <col min="6" max="6" width="12.140625" style="0" customWidth="1"/>
  </cols>
  <sheetData>
    <row r="1" spans="1:6" s="77" customFormat="1" ht="48" customHeight="1" thickBot="1">
      <c r="A1" s="819" t="s">
        <v>345</v>
      </c>
      <c r="B1" s="820"/>
      <c r="C1" s="820"/>
      <c r="D1" s="820"/>
      <c r="E1" s="820"/>
      <c r="F1" s="821"/>
    </row>
    <row r="2" spans="1:6" s="98" customFormat="1" ht="18.75" customHeight="1">
      <c r="A2" s="906" t="s">
        <v>372</v>
      </c>
      <c r="B2" s="907"/>
      <c r="C2" s="907"/>
      <c r="D2" s="907"/>
      <c r="E2" s="907"/>
      <c r="F2" s="908"/>
    </row>
    <row r="3" spans="1:6" s="122" customFormat="1" ht="30">
      <c r="A3" s="630" t="s">
        <v>195</v>
      </c>
      <c r="B3" s="586" t="s">
        <v>346</v>
      </c>
      <c r="C3" s="585" t="s">
        <v>347</v>
      </c>
      <c r="D3" s="585" t="s">
        <v>0</v>
      </c>
      <c r="E3" s="570" t="s">
        <v>348</v>
      </c>
      <c r="F3" s="617" t="s">
        <v>1</v>
      </c>
    </row>
    <row r="4" spans="1:6" s="97" customFormat="1" ht="24.75" customHeight="1">
      <c r="A4" s="591">
        <v>1</v>
      </c>
      <c r="B4" s="358">
        <v>31101240</v>
      </c>
      <c r="C4" s="689">
        <v>64000273</v>
      </c>
      <c r="D4" s="647" t="s">
        <v>60</v>
      </c>
      <c r="E4" s="648">
        <v>1759.4499999999998</v>
      </c>
      <c r="F4" s="626">
        <v>42356</v>
      </c>
    </row>
    <row r="5" spans="1:6" s="97" customFormat="1" ht="24.75" customHeight="1">
      <c r="A5" s="591">
        <v>2</v>
      </c>
      <c r="B5" s="358">
        <v>31101259</v>
      </c>
      <c r="C5" s="689">
        <v>64000281</v>
      </c>
      <c r="D5" s="647" t="s">
        <v>61</v>
      </c>
      <c r="E5" s="648">
        <v>1759.4499999999998</v>
      </c>
      <c r="F5" s="626">
        <v>42356</v>
      </c>
    </row>
    <row r="6" spans="1:6" s="97" customFormat="1" ht="24.75" customHeight="1">
      <c r="A6" s="591">
        <v>3</v>
      </c>
      <c r="B6" s="358">
        <v>31102310</v>
      </c>
      <c r="C6" s="689">
        <v>64000290</v>
      </c>
      <c r="D6" s="647" t="s">
        <v>62</v>
      </c>
      <c r="E6" s="648">
        <v>1759.4499999999998</v>
      </c>
      <c r="F6" s="626">
        <v>42356</v>
      </c>
    </row>
    <row r="7" spans="1:6" s="97" customFormat="1" ht="24.75" customHeight="1" thickBot="1">
      <c r="A7" s="593">
        <v>4</v>
      </c>
      <c r="B7" s="57">
        <v>31102328</v>
      </c>
      <c r="C7" s="712">
        <v>64000303</v>
      </c>
      <c r="D7" s="649" t="s">
        <v>63</v>
      </c>
      <c r="E7" s="650">
        <v>1759.4499999999998</v>
      </c>
      <c r="F7" s="651">
        <v>42356</v>
      </c>
    </row>
    <row r="8" spans="2:6" ht="15">
      <c r="B8" s="1035"/>
      <c r="C8" s="1035"/>
      <c r="D8" s="1035"/>
      <c r="E8" s="652"/>
      <c r="F8" s="652"/>
    </row>
    <row r="9" spans="2:6" ht="87.75" customHeight="1">
      <c r="B9" s="909" t="s">
        <v>433</v>
      </c>
      <c r="C9" s="910"/>
      <c r="D9" s="910"/>
      <c r="E9" s="910"/>
      <c r="F9" s="910"/>
    </row>
    <row r="10" spans="2:4" ht="12.75">
      <c r="B10" s="805"/>
      <c r="C10" s="805"/>
      <c r="D10" s="805"/>
    </row>
    <row r="11" spans="2:4" ht="12.75">
      <c r="B11" s="653"/>
      <c r="C11" s="653"/>
      <c r="D11" s="653"/>
    </row>
    <row r="12" spans="2:4" ht="12.75">
      <c r="B12" s="805"/>
      <c r="C12" s="805"/>
      <c r="D12" s="805"/>
    </row>
    <row r="13" spans="2:4" ht="12.75">
      <c r="B13" s="653"/>
      <c r="C13" s="653"/>
      <c r="D13" s="653"/>
    </row>
    <row r="14" spans="2:4" ht="12.75">
      <c r="B14" s="805"/>
      <c r="C14" s="805"/>
      <c r="D14" s="805"/>
    </row>
  </sheetData>
  <sheetProtection password="8CC3" sheet="1"/>
  <mergeCells count="7">
    <mergeCell ref="A1:F1"/>
    <mergeCell ref="A2:F2"/>
    <mergeCell ref="B10:D10"/>
    <mergeCell ref="B12:D12"/>
    <mergeCell ref="B14:D14"/>
    <mergeCell ref="B9:F9"/>
    <mergeCell ref="B8:D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1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0.140625" style="0" bestFit="1" customWidth="1"/>
    <col min="4" max="4" width="74.7109375" style="0" customWidth="1"/>
    <col min="5" max="6" width="11.57421875" style="0" bestFit="1" customWidth="1"/>
  </cols>
  <sheetData>
    <row r="1" spans="1:6" s="77" customFormat="1" ht="49.5" customHeight="1" thickBot="1">
      <c r="A1" s="1036" t="s">
        <v>359</v>
      </c>
      <c r="B1" s="1037"/>
      <c r="C1" s="1037"/>
      <c r="D1" s="1037"/>
      <c r="E1" s="1037"/>
      <c r="F1" s="1038"/>
    </row>
    <row r="2" spans="1:6" s="98" customFormat="1" ht="18.75" customHeight="1">
      <c r="A2" s="914" t="s">
        <v>373</v>
      </c>
      <c r="B2" s="915"/>
      <c r="C2" s="915"/>
      <c r="D2" s="915"/>
      <c r="E2" s="915"/>
      <c r="F2" s="916"/>
    </row>
    <row r="3" spans="1:6" s="98" customFormat="1" ht="30">
      <c r="A3" s="616" t="s">
        <v>195</v>
      </c>
      <c r="B3" s="573" t="s">
        <v>346</v>
      </c>
      <c r="C3" s="572" t="s">
        <v>347</v>
      </c>
      <c r="D3" s="572" t="s">
        <v>0</v>
      </c>
      <c r="E3" s="571" t="s">
        <v>348</v>
      </c>
      <c r="F3" s="617" t="s">
        <v>1</v>
      </c>
    </row>
    <row r="4" spans="1:6" s="122" customFormat="1" ht="24.75" customHeight="1" thickBot="1">
      <c r="A4" s="642">
        <v>1</v>
      </c>
      <c r="B4" s="57">
        <v>40708128</v>
      </c>
      <c r="C4" s="712">
        <v>64004058</v>
      </c>
      <c r="D4" s="618" t="s">
        <v>377</v>
      </c>
      <c r="E4" s="619">
        <v>1651.15</v>
      </c>
      <c r="F4" s="643">
        <v>39965</v>
      </c>
    </row>
    <row r="5" spans="1:6" ht="15">
      <c r="A5" s="42"/>
      <c r="B5" s="654"/>
      <c r="C5" s="42"/>
      <c r="D5" s="42"/>
      <c r="E5" s="42"/>
      <c r="F5" s="42"/>
    </row>
    <row r="7" spans="2:4" ht="12.75">
      <c r="B7" s="822"/>
      <c r="C7" s="822"/>
      <c r="D7" s="822"/>
    </row>
    <row r="8" spans="2:4" ht="12.75">
      <c r="B8" s="168"/>
      <c r="C8" s="168"/>
      <c r="D8" s="168"/>
    </row>
    <row r="9" spans="2:4" ht="12.75">
      <c r="B9" s="805"/>
      <c r="C9" s="805"/>
      <c r="D9" s="805"/>
    </row>
    <row r="10" spans="2:4" ht="12.75">
      <c r="B10" s="168"/>
      <c r="C10" s="168"/>
      <c r="D10" s="168"/>
    </row>
    <row r="11" spans="2:4" ht="12.75">
      <c r="B11" s="805"/>
      <c r="C11" s="805"/>
      <c r="D11" s="805"/>
    </row>
  </sheetData>
  <sheetProtection password="8CC3" sheet="1"/>
  <mergeCells count="5">
    <mergeCell ref="B11:D11"/>
    <mergeCell ref="A1:F1"/>
    <mergeCell ref="A2:F2"/>
    <mergeCell ref="B7:D7"/>
    <mergeCell ref="B9:D9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2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5.7109375" style="0" customWidth="1"/>
    <col min="2" max="2" width="12.140625" style="0" bestFit="1" customWidth="1"/>
    <col min="3" max="3" width="10.140625" style="0" bestFit="1" customWidth="1"/>
    <col min="4" max="4" width="82.8515625" style="0" customWidth="1"/>
    <col min="5" max="6" width="11.57421875" style="0" bestFit="1" customWidth="1"/>
  </cols>
  <sheetData>
    <row r="1" spans="1:6" s="77" customFormat="1" ht="49.5" customHeight="1" thickBot="1">
      <c r="A1" s="1036" t="s">
        <v>359</v>
      </c>
      <c r="B1" s="1037"/>
      <c r="C1" s="1037"/>
      <c r="D1" s="1037"/>
      <c r="E1" s="1037"/>
      <c r="F1" s="1038"/>
    </row>
    <row r="2" spans="1:6" s="98" customFormat="1" ht="18.75" customHeight="1">
      <c r="A2" s="914" t="s">
        <v>374</v>
      </c>
      <c r="B2" s="915"/>
      <c r="C2" s="915"/>
      <c r="D2" s="915"/>
      <c r="E2" s="915"/>
      <c r="F2" s="916"/>
    </row>
    <row r="3" spans="1:6" s="98" customFormat="1" ht="30">
      <c r="A3" s="616" t="s">
        <v>195</v>
      </c>
      <c r="B3" s="573" t="s">
        <v>346</v>
      </c>
      <c r="C3" s="572" t="s">
        <v>347</v>
      </c>
      <c r="D3" s="572" t="s">
        <v>0</v>
      </c>
      <c r="E3" s="571" t="s">
        <v>348</v>
      </c>
      <c r="F3" s="617" t="s">
        <v>1</v>
      </c>
    </row>
    <row r="4" spans="1:6" s="122" customFormat="1" ht="24.75" customHeight="1">
      <c r="A4" s="644">
        <v>1</v>
      </c>
      <c r="B4" s="358">
        <v>30304105</v>
      </c>
      <c r="C4" s="689">
        <v>64000915</v>
      </c>
      <c r="D4" s="567" t="s">
        <v>56</v>
      </c>
      <c r="E4" s="563">
        <v>500</v>
      </c>
      <c r="F4" s="645">
        <v>39022</v>
      </c>
    </row>
    <row r="5" spans="1:6" s="122" customFormat="1" ht="24.75" customHeight="1" thickBot="1">
      <c r="A5" s="642">
        <v>2</v>
      </c>
      <c r="B5" s="57">
        <v>30304091</v>
      </c>
      <c r="C5" s="712">
        <v>64004140</v>
      </c>
      <c r="D5" s="618" t="s">
        <v>378</v>
      </c>
      <c r="E5" s="619">
        <v>500</v>
      </c>
      <c r="F5" s="643">
        <v>39022</v>
      </c>
    </row>
    <row r="6" spans="1:6" ht="15">
      <c r="A6" s="42"/>
      <c r="B6" s="42"/>
      <c r="C6" s="42"/>
      <c r="D6" s="42"/>
      <c r="E6" s="42"/>
      <c r="F6" s="42"/>
    </row>
    <row r="8" spans="2:4" ht="12.75">
      <c r="B8" s="805"/>
      <c r="C8" s="805"/>
      <c r="D8" s="805"/>
    </row>
    <row r="9" spans="2:4" ht="12.75">
      <c r="B9" s="653"/>
      <c r="C9" s="653"/>
      <c r="D9" s="653"/>
    </row>
    <row r="10" spans="2:4" ht="12.75">
      <c r="B10" s="805"/>
      <c r="C10" s="805"/>
      <c r="D10" s="805"/>
    </row>
    <row r="11" spans="2:4" ht="12.75">
      <c r="B11" s="653"/>
      <c r="C11" s="653"/>
      <c r="D11" s="653"/>
    </row>
    <row r="12" spans="2:4" ht="12.75">
      <c r="B12" s="805"/>
      <c r="C12" s="805"/>
      <c r="D12" s="805"/>
    </row>
  </sheetData>
  <sheetProtection password="8CC3" sheet="1"/>
  <mergeCells count="5">
    <mergeCell ref="B12:D12"/>
    <mergeCell ref="A1:F1"/>
    <mergeCell ref="A2:F2"/>
    <mergeCell ref="B8:D8"/>
    <mergeCell ref="B10:D10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0.140625" style="0" bestFit="1" customWidth="1"/>
    <col min="4" max="4" width="71.57421875" style="0" customWidth="1"/>
    <col min="5" max="6" width="11.57421875" style="0" bestFit="1" customWidth="1"/>
  </cols>
  <sheetData>
    <row r="1" spans="1:6" s="77" customFormat="1" ht="49.5" customHeight="1" thickBot="1">
      <c r="A1" s="1036" t="s">
        <v>359</v>
      </c>
      <c r="B1" s="1037"/>
      <c r="C1" s="1037"/>
      <c r="D1" s="1037"/>
      <c r="E1" s="1037"/>
      <c r="F1" s="1038"/>
    </row>
    <row r="2" spans="1:6" s="98" customFormat="1" ht="18.75" customHeight="1">
      <c r="A2" s="914" t="s">
        <v>376</v>
      </c>
      <c r="B2" s="915"/>
      <c r="C2" s="915"/>
      <c r="D2" s="915"/>
      <c r="E2" s="915"/>
      <c r="F2" s="916"/>
    </row>
    <row r="3" spans="1:6" s="98" customFormat="1" ht="30">
      <c r="A3" s="616" t="s">
        <v>195</v>
      </c>
      <c r="B3" s="573" t="s">
        <v>346</v>
      </c>
      <c r="C3" s="572" t="s">
        <v>347</v>
      </c>
      <c r="D3" s="572" t="s">
        <v>0</v>
      </c>
      <c r="E3" s="571" t="s">
        <v>348</v>
      </c>
      <c r="F3" s="617" t="s">
        <v>1</v>
      </c>
    </row>
    <row r="4" spans="1:6" s="122" customFormat="1" ht="24.75" customHeight="1">
      <c r="A4" s="644">
        <v>1</v>
      </c>
      <c r="B4" s="358">
        <v>40201066</v>
      </c>
      <c r="C4" s="689">
        <v>64001059</v>
      </c>
      <c r="D4" s="567" t="s">
        <v>46</v>
      </c>
      <c r="E4" s="563">
        <v>61</v>
      </c>
      <c r="F4" s="645">
        <v>39345</v>
      </c>
    </row>
    <row r="5" spans="1:6" s="122" customFormat="1" ht="24.75" customHeight="1">
      <c r="A5" s="644">
        <v>2</v>
      </c>
      <c r="B5" s="358">
        <v>41301285</v>
      </c>
      <c r="C5" s="689">
        <v>64000613</v>
      </c>
      <c r="D5" s="567" t="s">
        <v>44</v>
      </c>
      <c r="E5" s="563">
        <v>31.09</v>
      </c>
      <c r="F5" s="645">
        <v>39345</v>
      </c>
    </row>
    <row r="6" spans="1:6" s="122" customFormat="1" ht="24.75" customHeight="1">
      <c r="A6" s="644">
        <v>3</v>
      </c>
      <c r="B6" s="358">
        <v>31206050</v>
      </c>
      <c r="C6" s="689">
        <v>64001067</v>
      </c>
      <c r="D6" s="567" t="s">
        <v>48</v>
      </c>
      <c r="E6" s="563">
        <v>42.72</v>
      </c>
      <c r="F6" s="645">
        <v>39345</v>
      </c>
    </row>
    <row r="7" spans="1:6" s="122" customFormat="1" ht="24.75" customHeight="1" thickBot="1">
      <c r="A7" s="642">
        <v>4</v>
      </c>
      <c r="B7" s="57">
        <v>31206220</v>
      </c>
      <c r="C7" s="712">
        <v>64001288</v>
      </c>
      <c r="D7" s="618" t="s">
        <v>55</v>
      </c>
      <c r="E7" s="619">
        <v>124.37</v>
      </c>
      <c r="F7" s="643">
        <v>39435</v>
      </c>
    </row>
    <row r="9" spans="2:6" ht="131.25" customHeight="1">
      <c r="B9" s="911" t="s">
        <v>434</v>
      </c>
      <c r="C9" s="911"/>
      <c r="D9" s="911"/>
      <c r="E9" s="911"/>
      <c r="F9" s="911"/>
    </row>
    <row r="10" spans="2:6" ht="116.25" customHeight="1">
      <c r="B10" s="911"/>
      <c r="C10" s="911"/>
      <c r="D10" s="911"/>
      <c r="E10" s="911"/>
      <c r="F10" s="911"/>
    </row>
    <row r="11" spans="2:6" ht="43.5" customHeight="1">
      <c r="B11" s="911"/>
      <c r="C11" s="911"/>
      <c r="D11" s="911"/>
      <c r="E11" s="911"/>
      <c r="F11" s="911"/>
    </row>
    <row r="12" spans="2:4" ht="12.75">
      <c r="B12" s="805"/>
      <c r="C12" s="805"/>
      <c r="D12" s="805"/>
    </row>
    <row r="13" spans="2:4" ht="12.75">
      <c r="B13" s="653"/>
      <c r="C13" s="653"/>
      <c r="D13" s="653"/>
    </row>
    <row r="14" spans="2:4" ht="12.75">
      <c r="B14" s="805"/>
      <c r="C14" s="805"/>
      <c r="D14" s="805"/>
    </row>
  </sheetData>
  <sheetProtection password="8CC3" sheet="1"/>
  <mergeCells count="5">
    <mergeCell ref="B12:D12"/>
    <mergeCell ref="B14:D14"/>
    <mergeCell ref="A1:F1"/>
    <mergeCell ref="A2:F2"/>
    <mergeCell ref="B9:F1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1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0.140625" style="0" bestFit="1" customWidth="1"/>
    <col min="4" max="4" width="71.57421875" style="0" customWidth="1"/>
    <col min="5" max="6" width="11.57421875" style="0" bestFit="1" customWidth="1"/>
  </cols>
  <sheetData>
    <row r="1" spans="1:6" s="77" customFormat="1" ht="49.5" customHeight="1" thickBot="1">
      <c r="A1" s="1036" t="s">
        <v>359</v>
      </c>
      <c r="B1" s="1037"/>
      <c r="C1" s="1037"/>
      <c r="D1" s="1037"/>
      <c r="E1" s="1037"/>
      <c r="F1" s="1038"/>
    </row>
    <row r="2" spans="1:6" s="98" customFormat="1" ht="18.75" customHeight="1">
      <c r="A2" s="914" t="s">
        <v>375</v>
      </c>
      <c r="B2" s="915"/>
      <c r="C2" s="915"/>
      <c r="D2" s="915"/>
      <c r="E2" s="915"/>
      <c r="F2" s="916"/>
    </row>
    <row r="3" spans="1:6" s="98" customFormat="1" ht="30">
      <c r="A3" s="616" t="s">
        <v>195</v>
      </c>
      <c r="B3" s="573" t="s">
        <v>346</v>
      </c>
      <c r="C3" s="572" t="s">
        <v>347</v>
      </c>
      <c r="D3" s="572" t="s">
        <v>0</v>
      </c>
      <c r="E3" s="571" t="s">
        <v>348</v>
      </c>
      <c r="F3" s="617" t="s">
        <v>1</v>
      </c>
    </row>
    <row r="4" spans="1:6" s="122" customFormat="1" ht="30" customHeight="1" thickBot="1">
      <c r="A4" s="642">
        <v>1</v>
      </c>
      <c r="B4" s="57">
        <v>40808289</v>
      </c>
      <c r="C4" s="712">
        <v>64004190</v>
      </c>
      <c r="D4" s="646" t="s">
        <v>379</v>
      </c>
      <c r="E4" s="619">
        <v>1786.08</v>
      </c>
      <c r="F4" s="643">
        <v>42248</v>
      </c>
    </row>
    <row r="5" spans="1:6" ht="15">
      <c r="A5" s="42"/>
      <c r="B5" s="42"/>
      <c r="C5" s="42"/>
      <c r="D5" s="42"/>
      <c r="E5" s="42"/>
      <c r="F5" s="42"/>
    </row>
    <row r="8" spans="2:4" ht="12.75">
      <c r="B8" s="805"/>
      <c r="C8" s="805"/>
      <c r="D8" s="805"/>
    </row>
    <row r="9" spans="2:4" ht="12.75">
      <c r="B9" s="653"/>
      <c r="C9" s="653"/>
      <c r="D9" s="653"/>
    </row>
    <row r="10" spans="2:4" ht="12.75">
      <c r="B10" s="805"/>
      <c r="C10" s="805"/>
      <c r="D10" s="805"/>
    </row>
    <row r="11" spans="2:4" ht="12.75">
      <c r="B11" s="653"/>
      <c r="C11" s="653"/>
      <c r="D11" s="653"/>
    </row>
  </sheetData>
  <sheetProtection password="8CC3" sheet="1"/>
  <mergeCells count="4">
    <mergeCell ref="A1:F1"/>
    <mergeCell ref="A2:F2"/>
    <mergeCell ref="B8:D8"/>
    <mergeCell ref="B10:D10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T10"/>
  <sheetViews>
    <sheetView showGridLines="0" zoomScale="90" zoomScaleNormal="90" zoomScalePageLayoutView="0" workbookViewId="0" topLeftCell="A1">
      <selection activeCell="B3" sqref="B3:M3"/>
    </sheetView>
  </sheetViews>
  <sheetFormatPr defaultColWidth="9.140625" defaultRowHeight="12.75"/>
  <cols>
    <col min="1" max="1" width="2.8515625" style="0" customWidth="1"/>
    <col min="2" max="2" width="11.7109375" style="0" customWidth="1"/>
    <col min="3" max="3" width="57.00390625" style="0" customWidth="1"/>
    <col min="4" max="4" width="5.00390625" style="0" bestFit="1" customWidth="1"/>
    <col min="5" max="5" width="7.28125" style="0" bestFit="1" customWidth="1"/>
    <col min="6" max="6" width="10.140625" style="0" bestFit="1" customWidth="1"/>
    <col min="7" max="7" width="36.00390625" style="5" customWidth="1"/>
    <col min="8" max="8" width="4.8515625" style="0" customWidth="1"/>
    <col min="9" max="9" width="6.00390625" style="0" bestFit="1" customWidth="1"/>
    <col min="10" max="10" width="8.57421875" style="0" customWidth="1"/>
    <col min="11" max="12" width="11.57421875" style="0" customWidth="1"/>
    <col min="13" max="13" width="11.00390625" style="0" customWidth="1"/>
    <col min="14" max="14" width="1.1484375" style="0" customWidth="1"/>
    <col min="15" max="15" width="11.57421875" style="0" bestFit="1" customWidth="1"/>
    <col min="16" max="16" width="1.1484375" style="0" customWidth="1"/>
  </cols>
  <sheetData>
    <row r="1" spans="1:14" ht="39.75" customHeight="1">
      <c r="A1" s="773" t="s">
        <v>2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95"/>
      <c r="N1" s="85"/>
    </row>
    <row r="2" spans="1:14" ht="39.75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95"/>
      <c r="N2" s="85"/>
    </row>
    <row r="3" spans="2:13" ht="60.75" customHeight="1">
      <c r="B3" s="792" t="s">
        <v>230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5" spans="1:15" s="246" customFormat="1" ht="93" customHeight="1">
      <c r="A5" s="342"/>
      <c r="B5" s="794" t="s">
        <v>228</v>
      </c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6"/>
      <c r="N5" s="97"/>
      <c r="O5" s="97"/>
    </row>
    <row r="6" spans="2:13" ht="15">
      <c r="B6" s="246"/>
      <c r="C6" s="246"/>
      <c r="D6" s="246"/>
      <c r="E6" s="246"/>
      <c r="F6" s="246"/>
      <c r="G6" s="368"/>
      <c r="H6" s="246"/>
      <c r="I6" s="246"/>
      <c r="J6" s="246"/>
      <c r="K6" s="246"/>
      <c r="L6" s="246"/>
      <c r="M6" s="246"/>
    </row>
    <row r="7" spans="1:15" s="273" customFormat="1" ht="191.25" customHeight="1">
      <c r="A7" s="342"/>
      <c r="B7" s="794" t="s">
        <v>229</v>
      </c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6"/>
      <c r="N7" s="105"/>
      <c r="O7" s="105"/>
    </row>
    <row r="8" spans="1:15" ht="63.75" customHeight="1">
      <c r="A8" s="97"/>
      <c r="B8" s="97"/>
      <c r="C8" s="97"/>
      <c r="D8" s="97"/>
      <c r="E8" s="97"/>
      <c r="F8" s="97"/>
      <c r="G8" s="343"/>
      <c r="H8" s="97"/>
      <c r="I8" s="97"/>
      <c r="J8" s="97"/>
      <c r="K8" s="97"/>
      <c r="L8" s="97"/>
      <c r="M8" s="97"/>
      <c r="N8" s="97"/>
      <c r="O8" s="97"/>
    </row>
    <row r="9" spans="1:15" ht="15">
      <c r="A9" s="765"/>
      <c r="B9" s="766"/>
      <c r="C9" s="766"/>
      <c r="D9" s="766"/>
      <c r="E9" s="766"/>
      <c r="F9" s="766"/>
      <c r="G9" s="766"/>
      <c r="H9" s="508"/>
      <c r="I9" s="508"/>
      <c r="J9" s="508"/>
      <c r="K9" s="508"/>
      <c r="L9" s="508"/>
      <c r="M9" s="767"/>
      <c r="N9" s="767"/>
      <c r="O9" s="97"/>
    </row>
    <row r="10" spans="1:20" ht="14.25">
      <c r="A10" s="345"/>
      <c r="B10" s="97"/>
      <c r="C10" s="97"/>
      <c r="D10" s="97"/>
      <c r="E10" s="345"/>
      <c r="F10" s="97"/>
      <c r="G10" s="275"/>
      <c r="H10" s="275"/>
      <c r="I10" s="275"/>
      <c r="J10" s="346"/>
      <c r="K10" s="346"/>
      <c r="L10" s="275"/>
      <c r="M10" s="97"/>
      <c r="N10" s="347"/>
      <c r="O10" s="348"/>
      <c r="P10" s="333"/>
      <c r="Q10" s="333"/>
      <c r="S10" s="84"/>
      <c r="T10" s="333"/>
    </row>
  </sheetData>
  <sheetProtection/>
  <mergeCells count="6">
    <mergeCell ref="A1:L1"/>
    <mergeCell ref="B3:M3"/>
    <mergeCell ref="B5:M5"/>
    <mergeCell ref="B7:M7"/>
    <mergeCell ref="A9:G9"/>
    <mergeCell ref="M9:N9"/>
  </mergeCells>
  <printOptions horizontalCentered="1"/>
  <pageMargins left="0" right="0.11811023622047245" top="0" bottom="0" header="0.31496062992125984" footer="0.31496062992125984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8000"/>
  </sheetPr>
  <dimension ref="A1:X15"/>
  <sheetViews>
    <sheetView showGridLines="0" zoomScale="90" zoomScaleNormal="90" zoomScalePageLayoutView="0" workbookViewId="0" topLeftCell="B1">
      <selection activeCell="B7" sqref="A7:IV7"/>
    </sheetView>
  </sheetViews>
  <sheetFormatPr defaultColWidth="9.140625" defaultRowHeight="12.75"/>
  <cols>
    <col min="1" max="1" width="2.00390625" style="0" hidden="1" customWidth="1"/>
    <col min="2" max="2" width="12.00390625" style="0" bestFit="1" customWidth="1"/>
    <col min="3" max="3" width="61.00390625" style="0" customWidth="1"/>
    <col min="4" max="4" width="4.7109375" style="0" bestFit="1" customWidth="1"/>
    <col min="5" max="5" width="7.57421875" style="0" bestFit="1" customWidth="1"/>
    <col min="6" max="6" width="10.140625" style="0" bestFit="1" customWidth="1"/>
    <col min="7" max="7" width="34.00390625" style="0" bestFit="1" customWidth="1"/>
    <col min="8" max="9" width="6.7109375" style="0" bestFit="1" customWidth="1"/>
    <col min="10" max="10" width="7.140625" style="0" bestFit="1" customWidth="1"/>
    <col min="11" max="11" width="8.00390625" style="0" bestFit="1" customWidth="1"/>
    <col min="12" max="12" width="16.00390625" style="0" customWidth="1"/>
    <col min="13" max="13" width="11.57421875" style="0" bestFit="1" customWidth="1"/>
    <col min="14" max="14" width="14.57421875" style="0" customWidth="1"/>
  </cols>
  <sheetData>
    <row r="1" spans="1:14" ht="45.75" customHeight="1" thickBot="1">
      <c r="A1" s="1040" t="s">
        <v>2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2"/>
      <c r="N1" s="1043"/>
    </row>
    <row r="2" spans="1:14" ht="18.75">
      <c r="A2" s="992" t="s">
        <v>42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1044"/>
      <c r="N2" s="1045"/>
    </row>
    <row r="3" spans="1:14" ht="51" customHeight="1">
      <c r="A3" s="15"/>
      <c r="B3" s="24" t="s">
        <v>4</v>
      </c>
      <c r="C3" s="16" t="s">
        <v>0</v>
      </c>
      <c r="D3" s="39" t="s">
        <v>30</v>
      </c>
      <c r="E3" s="43" t="s">
        <v>32</v>
      </c>
      <c r="F3" s="23" t="s">
        <v>31</v>
      </c>
      <c r="G3" s="10" t="s">
        <v>0</v>
      </c>
      <c r="H3" s="25" t="s">
        <v>33</v>
      </c>
      <c r="I3" s="25" t="s">
        <v>34</v>
      </c>
      <c r="J3" s="25" t="s">
        <v>35</v>
      </c>
      <c r="K3" s="25" t="s">
        <v>36</v>
      </c>
      <c r="L3" s="25" t="s">
        <v>37</v>
      </c>
      <c r="M3" s="17" t="s">
        <v>1</v>
      </c>
      <c r="N3" s="18" t="s">
        <v>3</v>
      </c>
    </row>
    <row r="4" spans="1:14" ht="15.75">
      <c r="A4" s="28">
        <v>1</v>
      </c>
      <c r="B4" s="32" t="s">
        <v>47</v>
      </c>
      <c r="C4" s="4" t="s">
        <v>46</v>
      </c>
      <c r="D4" s="45">
        <v>1</v>
      </c>
      <c r="E4" s="38">
        <v>98</v>
      </c>
      <c r="F4" s="29">
        <v>64001059</v>
      </c>
      <c r="G4" s="30" t="s">
        <v>118</v>
      </c>
      <c r="H4" s="26">
        <v>4.15</v>
      </c>
      <c r="I4" s="26">
        <v>16.51</v>
      </c>
      <c r="J4" s="31">
        <v>40.34</v>
      </c>
      <c r="K4" s="27">
        <f>SUM(H4+I4+J4)</f>
        <v>61.00000000000001</v>
      </c>
      <c r="L4" s="31" t="s">
        <v>38</v>
      </c>
      <c r="M4" s="36" t="s">
        <v>45</v>
      </c>
      <c r="N4" s="19"/>
    </row>
    <row r="5" spans="1:14" ht="15.75">
      <c r="A5" s="28">
        <v>2</v>
      </c>
      <c r="B5" s="32" t="s">
        <v>43</v>
      </c>
      <c r="C5" s="4" t="s">
        <v>44</v>
      </c>
      <c r="D5" s="45">
        <v>1</v>
      </c>
      <c r="E5" s="38">
        <v>98</v>
      </c>
      <c r="F5" s="29">
        <v>64000613</v>
      </c>
      <c r="G5" s="30" t="s">
        <v>119</v>
      </c>
      <c r="H5" s="26">
        <v>2.93</v>
      </c>
      <c r="I5" s="26">
        <v>2.6</v>
      </c>
      <c r="J5" s="31">
        <v>25.56</v>
      </c>
      <c r="K5" s="27">
        <f>SUM(H5+I5+J5)</f>
        <v>31.09</v>
      </c>
      <c r="L5" s="31" t="s">
        <v>38</v>
      </c>
      <c r="M5" s="36" t="s">
        <v>45</v>
      </c>
      <c r="N5" s="19"/>
    </row>
    <row r="6" spans="1:14" ht="15.75">
      <c r="A6" s="28">
        <v>3</v>
      </c>
      <c r="B6" s="32" t="s">
        <v>140</v>
      </c>
      <c r="C6" s="4" t="s">
        <v>48</v>
      </c>
      <c r="D6" s="46">
        <v>1</v>
      </c>
      <c r="E6" s="38">
        <v>98</v>
      </c>
      <c r="F6" s="33">
        <v>64001067</v>
      </c>
      <c r="G6" s="54" t="s">
        <v>120</v>
      </c>
      <c r="H6" s="37">
        <v>8.16</v>
      </c>
      <c r="I6" s="37">
        <v>9</v>
      </c>
      <c r="J6" s="34">
        <v>25.56</v>
      </c>
      <c r="K6" s="27">
        <f aca="true" t="shared" si="0" ref="K6:K11">SUM(H6+I6+J6)</f>
        <v>42.72</v>
      </c>
      <c r="L6" s="35" t="s">
        <v>39</v>
      </c>
      <c r="M6" s="36" t="s">
        <v>45</v>
      </c>
      <c r="N6" s="19"/>
    </row>
    <row r="7" spans="1:14" ht="30">
      <c r="A7" s="28">
        <v>4</v>
      </c>
      <c r="B7" s="66" t="s">
        <v>141</v>
      </c>
      <c r="C7" s="70" t="s">
        <v>49</v>
      </c>
      <c r="D7" s="76">
        <v>1</v>
      </c>
      <c r="E7" s="75">
        <v>98</v>
      </c>
      <c r="F7" s="71">
        <v>64001091</v>
      </c>
      <c r="G7" s="72" t="s">
        <v>121</v>
      </c>
      <c r="H7" s="73">
        <v>8.16</v>
      </c>
      <c r="I7" s="73">
        <v>9</v>
      </c>
      <c r="J7" s="67">
        <v>25.56</v>
      </c>
      <c r="K7" s="65">
        <f t="shared" si="0"/>
        <v>42.72</v>
      </c>
      <c r="L7" s="68" t="s">
        <v>39</v>
      </c>
      <c r="M7" s="69" t="s">
        <v>45</v>
      </c>
      <c r="N7" s="74"/>
    </row>
    <row r="8" spans="1:14" ht="30">
      <c r="A8" s="28">
        <v>5</v>
      </c>
      <c r="B8" s="66" t="s">
        <v>142</v>
      </c>
      <c r="C8" s="70" t="s">
        <v>50</v>
      </c>
      <c r="D8" s="76">
        <v>1</v>
      </c>
      <c r="E8" s="75">
        <v>98</v>
      </c>
      <c r="F8" s="71">
        <v>64001156</v>
      </c>
      <c r="G8" s="72" t="s">
        <v>122</v>
      </c>
      <c r="H8" s="73">
        <v>8.16</v>
      </c>
      <c r="I8" s="73">
        <v>9</v>
      </c>
      <c r="J8" s="67">
        <v>25.56</v>
      </c>
      <c r="K8" s="65">
        <f>SUM(H8+I8+J8)</f>
        <v>42.72</v>
      </c>
      <c r="L8" s="68" t="s">
        <v>39</v>
      </c>
      <c r="M8" s="69" t="s">
        <v>45</v>
      </c>
      <c r="N8" s="74"/>
    </row>
    <row r="9" spans="1:14" ht="30">
      <c r="A9" s="28">
        <v>6</v>
      </c>
      <c r="B9" s="66" t="s">
        <v>51</v>
      </c>
      <c r="C9" s="70" t="s">
        <v>52</v>
      </c>
      <c r="D9" s="76">
        <v>1</v>
      </c>
      <c r="E9" s="75">
        <v>98</v>
      </c>
      <c r="F9" s="71">
        <v>64001210</v>
      </c>
      <c r="G9" s="72" t="s">
        <v>123</v>
      </c>
      <c r="H9" s="73">
        <v>2.93</v>
      </c>
      <c r="I9" s="73">
        <v>2.6</v>
      </c>
      <c r="J9" s="67">
        <v>25.56</v>
      </c>
      <c r="K9" s="65">
        <f t="shared" si="0"/>
        <v>31.09</v>
      </c>
      <c r="L9" s="68" t="s">
        <v>39</v>
      </c>
      <c r="M9" s="69" t="s">
        <v>45</v>
      </c>
      <c r="N9" s="74"/>
    </row>
    <row r="10" spans="1:14" ht="45">
      <c r="A10" s="28">
        <v>7</v>
      </c>
      <c r="B10" s="66" t="s">
        <v>143</v>
      </c>
      <c r="C10" s="70" t="s">
        <v>53</v>
      </c>
      <c r="D10" s="76">
        <v>1</v>
      </c>
      <c r="E10" s="75">
        <v>98</v>
      </c>
      <c r="F10" s="71">
        <v>64001075</v>
      </c>
      <c r="G10" s="72" t="s">
        <v>124</v>
      </c>
      <c r="H10" s="73">
        <v>11.98</v>
      </c>
      <c r="I10" s="73">
        <v>6.94</v>
      </c>
      <c r="J10" s="67">
        <v>25.56</v>
      </c>
      <c r="K10" s="65">
        <f t="shared" si="0"/>
        <v>44.480000000000004</v>
      </c>
      <c r="L10" s="68" t="s">
        <v>39</v>
      </c>
      <c r="M10" s="69" t="s">
        <v>45</v>
      </c>
      <c r="N10" s="74"/>
    </row>
    <row r="11" spans="1:14" ht="16.5" thickBot="1">
      <c r="A11" s="11">
        <v>8</v>
      </c>
      <c r="B11" s="9" t="s">
        <v>54</v>
      </c>
      <c r="C11" s="20" t="s">
        <v>55</v>
      </c>
      <c r="D11" s="12">
        <v>1</v>
      </c>
      <c r="E11" s="44">
        <v>98</v>
      </c>
      <c r="F11" s="8">
        <v>64001288</v>
      </c>
      <c r="G11" s="55" t="s">
        <v>125</v>
      </c>
      <c r="H11" s="13">
        <v>23.06</v>
      </c>
      <c r="I11" s="13">
        <v>12.61</v>
      </c>
      <c r="J11" s="14">
        <v>88.7</v>
      </c>
      <c r="K11" s="6">
        <f t="shared" si="0"/>
        <v>124.37</v>
      </c>
      <c r="L11" s="14" t="s">
        <v>38</v>
      </c>
      <c r="M11" s="21" t="s">
        <v>45</v>
      </c>
      <c r="N11" s="22"/>
    </row>
    <row r="12" spans="2:3" ht="15">
      <c r="B12" s="1046" t="s">
        <v>106</v>
      </c>
      <c r="C12" s="1046"/>
    </row>
    <row r="14" spans="2:3" ht="12.75">
      <c r="B14" s="1047" t="s">
        <v>145</v>
      </c>
      <c r="C14" s="1047"/>
    </row>
    <row r="15" spans="2:24" ht="12.75">
      <c r="B15" s="1039" t="s">
        <v>146</v>
      </c>
      <c r="C15" s="1039"/>
      <c r="D15" s="1039"/>
      <c r="E15" s="1039"/>
      <c r="F15" s="1039"/>
      <c r="G15" s="1039"/>
      <c r="H15" s="1039"/>
      <c r="I15" s="1039"/>
      <c r="J15" s="1039"/>
      <c r="K15" s="1039"/>
      <c r="L15" s="1039"/>
      <c r="M15" s="1039"/>
      <c r="N15" s="1039"/>
      <c r="O15" s="1039"/>
      <c r="P15" s="1039"/>
      <c r="Q15" s="1039"/>
      <c r="R15" s="1039"/>
      <c r="S15" s="1039"/>
      <c r="T15" s="1039"/>
      <c r="U15" s="1039"/>
      <c r="V15" s="1039"/>
      <c r="W15" s="1039"/>
      <c r="X15" s="1039"/>
    </row>
  </sheetData>
  <sheetProtection/>
  <mergeCells count="7">
    <mergeCell ref="B15:X15"/>
    <mergeCell ref="A1:L1"/>
    <mergeCell ref="M1:N1"/>
    <mergeCell ref="A2:L2"/>
    <mergeCell ref="M2:N2"/>
    <mergeCell ref="B12:C12"/>
    <mergeCell ref="B14:C14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00"/>
  </sheetPr>
  <dimension ref="B1:K25"/>
  <sheetViews>
    <sheetView showGridLines="0" zoomScalePageLayoutView="0" workbookViewId="0" topLeftCell="A1">
      <selection activeCell="C15" sqref="C15:F15"/>
    </sheetView>
  </sheetViews>
  <sheetFormatPr defaultColWidth="9.140625" defaultRowHeight="12.75"/>
  <cols>
    <col min="1" max="1" width="1.1484375" style="0" customWidth="1"/>
    <col min="2" max="2" width="1.28515625" style="0" customWidth="1"/>
    <col min="3" max="3" width="7.8515625" style="0" customWidth="1"/>
    <col min="4" max="4" width="0.9921875" style="0" customWidth="1"/>
    <col min="5" max="5" width="93.421875" style="0" customWidth="1"/>
    <col min="6" max="6" width="25.421875" style="0" customWidth="1"/>
    <col min="7" max="7" width="1.1484375" style="0" customWidth="1"/>
  </cols>
  <sheetData>
    <row r="1" spans="2:7" s="82" customFormat="1" ht="55.5" customHeight="1">
      <c r="B1" s="757"/>
      <c r="C1" s="797" t="s">
        <v>345</v>
      </c>
      <c r="D1" s="798"/>
      <c r="E1" s="798"/>
      <c r="F1" s="799"/>
      <c r="G1" s="717"/>
    </row>
    <row r="2" spans="2:7" s="82" customFormat="1" ht="19.5" customHeight="1">
      <c r="B2" s="716"/>
      <c r="C2" s="800" t="s">
        <v>424</v>
      </c>
      <c r="D2" s="800"/>
      <c r="E2" s="800"/>
      <c r="G2" s="717"/>
    </row>
    <row r="3" spans="2:7" s="82" customFormat="1" ht="15.75">
      <c r="B3" s="716"/>
      <c r="C3" s="801" t="s">
        <v>419</v>
      </c>
      <c r="D3" s="801"/>
      <c r="E3" s="801"/>
      <c r="F3" s="801"/>
      <c r="G3" s="717"/>
    </row>
    <row r="4" spans="2:7" s="82" customFormat="1" ht="45.75" customHeight="1">
      <c r="B4" s="726"/>
      <c r="C4" s="806" t="s">
        <v>420</v>
      </c>
      <c r="D4" s="806"/>
      <c r="E4" s="806"/>
      <c r="F4" s="806"/>
      <c r="G4" s="717"/>
    </row>
    <row r="5" spans="2:7" s="714" customFormat="1" ht="21" customHeight="1">
      <c r="B5" s="718"/>
      <c r="C5" s="802" t="s">
        <v>422</v>
      </c>
      <c r="D5" s="802"/>
      <c r="E5" s="802"/>
      <c r="F5" s="752"/>
      <c r="G5" s="724"/>
    </row>
    <row r="6" spans="2:7" s="199" customFormat="1" ht="44.25" customHeight="1">
      <c r="B6" s="719"/>
      <c r="C6" s="803" t="s">
        <v>421</v>
      </c>
      <c r="D6" s="803"/>
      <c r="E6" s="803"/>
      <c r="F6" s="803"/>
      <c r="G6" s="584"/>
    </row>
    <row r="7" spans="2:7" s="199" customFormat="1" ht="3" customHeight="1">
      <c r="B7" s="719"/>
      <c r="C7" s="715"/>
      <c r="D7" s="715"/>
      <c r="E7" s="753"/>
      <c r="F7" s="753"/>
      <c r="G7" s="584"/>
    </row>
    <row r="8" spans="2:7" s="199" customFormat="1" ht="16.5" customHeight="1">
      <c r="B8" s="719"/>
      <c r="C8" s="804" t="s">
        <v>427</v>
      </c>
      <c r="D8" s="804"/>
      <c r="E8" s="804"/>
      <c r="F8" s="804"/>
      <c r="G8" s="584"/>
    </row>
    <row r="9" spans="2:7" s="583" customFormat="1" ht="8.25" customHeight="1">
      <c r="B9" s="720"/>
      <c r="C9" s="723"/>
      <c r="D9" s="723"/>
      <c r="E9" s="803" t="s">
        <v>423</v>
      </c>
      <c r="F9" s="803"/>
      <c r="G9" s="725"/>
    </row>
    <row r="10" spans="2:7" s="583" customFormat="1" ht="39" customHeight="1">
      <c r="B10" s="720"/>
      <c r="C10" s="722"/>
      <c r="D10" s="723"/>
      <c r="E10" s="803"/>
      <c r="F10" s="803"/>
      <c r="G10" s="725"/>
    </row>
    <row r="11" spans="2:7" s="729" customFormat="1" ht="8.25" customHeight="1">
      <c r="B11" s="727"/>
      <c r="C11" s="723"/>
      <c r="D11" s="723"/>
      <c r="E11" s="803"/>
      <c r="F11" s="803"/>
      <c r="G11" s="728"/>
    </row>
    <row r="12" spans="2:7" s="583" customFormat="1" ht="12.75">
      <c r="B12" s="720"/>
      <c r="C12" s="723"/>
      <c r="D12" s="723"/>
      <c r="E12" s="803" t="s">
        <v>425</v>
      </c>
      <c r="F12" s="803"/>
      <c r="G12" s="725"/>
    </row>
    <row r="13" spans="2:7" s="583" customFormat="1" ht="37.5" customHeight="1">
      <c r="B13" s="720"/>
      <c r="C13" s="741"/>
      <c r="D13" s="723"/>
      <c r="E13" s="803"/>
      <c r="F13" s="803"/>
      <c r="G13" s="725"/>
    </row>
    <row r="14" spans="2:7" s="583" customFormat="1" ht="12.75">
      <c r="B14" s="720"/>
      <c r="C14" s="723"/>
      <c r="D14" s="723"/>
      <c r="E14" s="803"/>
      <c r="F14" s="803"/>
      <c r="G14" s="725"/>
    </row>
    <row r="15" spans="2:7" s="583" customFormat="1" ht="84.75" customHeight="1">
      <c r="B15" s="720"/>
      <c r="C15" s="807" t="s">
        <v>435</v>
      </c>
      <c r="D15" s="808"/>
      <c r="E15" s="808"/>
      <c r="F15" s="808"/>
      <c r="G15" s="725"/>
    </row>
    <row r="16" spans="2:7" s="729" customFormat="1" ht="6.75" customHeight="1">
      <c r="B16" s="727"/>
      <c r="C16" s="730"/>
      <c r="D16" s="730"/>
      <c r="E16" s="730"/>
      <c r="F16" s="730"/>
      <c r="G16" s="728"/>
    </row>
    <row r="17" spans="2:7" s="729" customFormat="1" ht="14.25" customHeight="1">
      <c r="B17" s="727"/>
      <c r="C17" s="809" t="s">
        <v>426</v>
      </c>
      <c r="D17" s="810"/>
      <c r="E17" s="810"/>
      <c r="F17" s="811"/>
      <c r="G17" s="728"/>
    </row>
    <row r="18" spans="2:7" s="583" customFormat="1" ht="59.25" customHeight="1">
      <c r="B18" s="720"/>
      <c r="C18" s="812" t="s">
        <v>428</v>
      </c>
      <c r="D18" s="813"/>
      <c r="E18" s="813"/>
      <c r="F18" s="814"/>
      <c r="G18" s="754"/>
    </row>
    <row r="19" spans="2:7" s="583" customFormat="1" ht="7.5" customHeight="1">
      <c r="B19" s="721"/>
      <c r="C19" s="755"/>
      <c r="D19" s="755"/>
      <c r="E19" s="755"/>
      <c r="F19" s="755"/>
      <c r="G19" s="756"/>
    </row>
    <row r="20" spans="2:6" ht="15">
      <c r="B20" s="610"/>
      <c r="C20" s="611"/>
      <c r="D20" s="611"/>
      <c r="E20" s="611"/>
      <c r="F20" s="713"/>
    </row>
    <row r="21" spans="2:11" ht="14.25">
      <c r="B21" s="345"/>
      <c r="C21" s="97"/>
      <c r="D21" s="97"/>
      <c r="E21" s="97"/>
      <c r="F21" s="347"/>
      <c r="G21" s="333"/>
      <c r="H21" s="333"/>
      <c r="J21" s="84"/>
      <c r="K21" s="333"/>
    </row>
    <row r="22" spans="3:6" ht="12.75">
      <c r="C22" s="805"/>
      <c r="D22" s="805"/>
      <c r="E22" s="805"/>
      <c r="F22" s="805"/>
    </row>
    <row r="23" spans="3:6" ht="12.75">
      <c r="C23" s="168"/>
      <c r="D23" s="168"/>
      <c r="E23" s="168"/>
      <c r="F23" s="168"/>
    </row>
    <row r="24" spans="3:6" ht="12.75">
      <c r="C24" s="805"/>
      <c r="D24" s="805"/>
      <c r="E24" s="805"/>
      <c r="F24" s="805"/>
    </row>
    <row r="25" spans="3:6" ht="12.75">
      <c r="C25" s="168"/>
      <c r="D25" s="168"/>
      <c r="E25" s="168"/>
      <c r="F25" s="168"/>
    </row>
  </sheetData>
  <sheetProtection password="8CC3" sheet="1"/>
  <mergeCells count="14">
    <mergeCell ref="C24:F24"/>
    <mergeCell ref="C4:F4"/>
    <mergeCell ref="C15:F15"/>
    <mergeCell ref="E12:F14"/>
    <mergeCell ref="E9:F11"/>
    <mergeCell ref="C17:F17"/>
    <mergeCell ref="C22:F22"/>
    <mergeCell ref="C18:F18"/>
    <mergeCell ref="C1:F1"/>
    <mergeCell ref="C2:E2"/>
    <mergeCell ref="C3:F3"/>
    <mergeCell ref="C5:E5"/>
    <mergeCell ref="C6:F6"/>
    <mergeCell ref="C8:F8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5.8515625" style="168" customWidth="1"/>
    <col min="2" max="2" width="11.7109375" style="168" customWidth="1"/>
    <col min="3" max="3" width="10.140625" style="168" bestFit="1" customWidth="1"/>
    <col min="4" max="4" width="63.28125" style="168" customWidth="1"/>
    <col min="5" max="5" width="11.00390625" style="168" customWidth="1"/>
    <col min="6" max="6" width="18.8515625" style="168" customWidth="1"/>
    <col min="7" max="16384" width="9.140625" style="168" customWidth="1"/>
  </cols>
  <sheetData>
    <row r="1" spans="1:6" s="77" customFormat="1" ht="52.5" customHeight="1" thickBot="1">
      <c r="A1" s="819" t="s">
        <v>359</v>
      </c>
      <c r="B1" s="820"/>
      <c r="C1" s="820"/>
      <c r="D1" s="820"/>
      <c r="E1" s="820"/>
      <c r="F1" s="821"/>
    </row>
    <row r="2" spans="1:6" s="566" customFormat="1" ht="18.75">
      <c r="A2" s="816" t="s">
        <v>360</v>
      </c>
      <c r="B2" s="817"/>
      <c r="C2" s="817"/>
      <c r="D2" s="817"/>
      <c r="E2" s="817"/>
      <c r="F2" s="818"/>
    </row>
    <row r="3" spans="1:6" s="566" customFormat="1" ht="45">
      <c r="A3" s="616" t="s">
        <v>195</v>
      </c>
      <c r="B3" s="573" t="s">
        <v>346</v>
      </c>
      <c r="C3" s="572" t="s">
        <v>347</v>
      </c>
      <c r="D3" s="572" t="s">
        <v>0</v>
      </c>
      <c r="E3" s="571" t="s">
        <v>348</v>
      </c>
      <c r="F3" s="617" t="s">
        <v>1</v>
      </c>
    </row>
    <row r="4" spans="1:6" s="574" customFormat="1" ht="15">
      <c r="A4" s="644">
        <v>1</v>
      </c>
      <c r="B4" s="358">
        <v>40102084</v>
      </c>
      <c r="C4" s="689">
        <v>64002578</v>
      </c>
      <c r="D4" s="581" t="s">
        <v>58</v>
      </c>
      <c r="E4" s="655">
        <v>100</v>
      </c>
      <c r="F4" s="656">
        <v>39345</v>
      </c>
    </row>
    <row r="5" spans="1:6" s="574" customFormat="1" ht="15">
      <c r="A5" s="644">
        <v>2</v>
      </c>
      <c r="B5" s="358">
        <v>40102092</v>
      </c>
      <c r="C5" s="689">
        <v>64000907</v>
      </c>
      <c r="D5" s="581" t="s">
        <v>57</v>
      </c>
      <c r="E5" s="655">
        <v>100</v>
      </c>
      <c r="F5" s="656">
        <v>39041</v>
      </c>
    </row>
    <row r="6" spans="1:6" s="271" customFormat="1" ht="15.75" thickBot="1">
      <c r="A6" s="691">
        <v>3</v>
      </c>
      <c r="B6" s="57">
        <v>40102106</v>
      </c>
      <c r="C6" s="712">
        <v>64002357</v>
      </c>
      <c r="D6" s="657" t="s">
        <v>59</v>
      </c>
      <c r="E6" s="658">
        <v>100</v>
      </c>
      <c r="F6" s="651">
        <v>39222</v>
      </c>
    </row>
    <row r="7" spans="1:6" ht="15">
      <c r="A7" s="42"/>
      <c r="B7" s="42"/>
      <c r="C7" s="42"/>
      <c r="D7" s="42"/>
      <c r="E7" s="42"/>
      <c r="F7" s="42"/>
    </row>
    <row r="8" spans="1:6" ht="15">
      <c r="A8" s="568"/>
      <c r="B8" s="579"/>
      <c r="C8" s="815"/>
      <c r="D8" s="815"/>
      <c r="E8" s="815"/>
      <c r="F8" s="815"/>
    </row>
    <row r="10" spans="2:4" ht="12.75">
      <c r="B10" s="822"/>
      <c r="C10" s="822"/>
      <c r="D10" s="822"/>
    </row>
    <row r="12" spans="2:4" ht="12.75">
      <c r="B12" s="805"/>
      <c r="C12" s="805"/>
      <c r="D12" s="805"/>
    </row>
    <row r="14" spans="2:4" ht="12.75">
      <c r="B14" s="805"/>
      <c r="C14" s="805"/>
      <c r="D14" s="805"/>
    </row>
  </sheetData>
  <sheetProtection password="8CC3" sheet="1"/>
  <mergeCells count="6">
    <mergeCell ref="C8:F8"/>
    <mergeCell ref="A2:F2"/>
    <mergeCell ref="A1:F1"/>
    <mergeCell ref="B14:D14"/>
    <mergeCell ref="B12:D12"/>
    <mergeCell ref="B10:D10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J46"/>
  <sheetViews>
    <sheetView showGridLines="0" zoomScale="90" zoomScaleNormal="90" zoomScaleSheetLayoutView="90" workbookViewId="0" topLeftCell="A1">
      <pane xSplit="22" ySplit="5" topLeftCell="W6" activePane="bottomRight" state="frozen"/>
      <selection pane="topLeft" activeCell="A1" sqref="A1"/>
      <selection pane="topRight" activeCell="X1" sqref="X1"/>
      <selection pane="bottomLeft" activeCell="A6" sqref="A6"/>
      <selection pane="bottomRight" activeCell="AE14" sqref="AE14"/>
    </sheetView>
  </sheetViews>
  <sheetFormatPr defaultColWidth="9.140625" defaultRowHeight="12.75"/>
  <cols>
    <col min="1" max="1" width="4.28125" style="2" customWidth="1"/>
    <col min="2" max="2" width="12.57421875" style="530" customWidth="1"/>
    <col min="3" max="3" width="40.8515625" style="0" customWidth="1"/>
    <col min="4" max="4" width="3.7109375" style="0" customWidth="1"/>
    <col min="5" max="5" width="4.00390625" style="2" customWidth="1"/>
    <col min="6" max="6" width="10.421875" style="0" customWidth="1"/>
    <col min="7" max="7" width="23.57421875" style="3" hidden="1" customWidth="1"/>
    <col min="8" max="8" width="6.00390625" style="3" hidden="1" customWidth="1"/>
    <col min="9" max="9" width="6.7109375" style="3" hidden="1" customWidth="1"/>
    <col min="10" max="10" width="6.7109375" style="330" hidden="1" customWidth="1"/>
    <col min="11" max="11" width="7.57421875" style="330" customWidth="1"/>
    <col min="12" max="12" width="7.00390625" style="3" hidden="1" customWidth="1"/>
    <col min="13" max="13" width="7.7109375" style="0" customWidth="1"/>
    <col min="14" max="14" width="10.140625" style="84" bestFit="1" customWidth="1"/>
    <col min="15" max="15" width="25.140625" style="102" hidden="1" customWidth="1"/>
    <col min="16" max="16" width="6.00390625" style="333" hidden="1" customWidth="1"/>
    <col min="17" max="18" width="7.00390625" style="333" hidden="1" customWidth="1"/>
    <col min="19" max="19" width="8.00390625" style="0" bestFit="1" customWidth="1"/>
    <col min="20" max="20" width="8.421875" style="84" hidden="1" customWidth="1"/>
    <col min="21" max="21" width="7.00390625" style="0" hidden="1" customWidth="1"/>
    <col min="22" max="22" width="11.57421875" style="0" hidden="1" customWidth="1"/>
    <col min="23" max="23" width="2.28125" style="0" customWidth="1"/>
    <col min="24" max="24" width="6.00390625" style="0" bestFit="1" customWidth="1"/>
    <col min="25" max="25" width="6.7109375" style="0" bestFit="1" customWidth="1"/>
    <col min="26" max="26" width="5.57421875" style="0" hidden="1" customWidth="1"/>
    <col min="27" max="27" width="8.421875" style="104" hidden="1" customWidth="1"/>
    <col min="28" max="28" width="14.421875" style="502" hidden="1" customWidth="1"/>
    <col min="29" max="29" width="9.140625" style="516" customWidth="1"/>
    <col min="31" max="31" width="9.140625" style="104" customWidth="1"/>
    <col min="32" max="32" width="1.8515625" style="0" customWidth="1"/>
    <col min="33" max="33" width="12.00390625" style="104" customWidth="1"/>
    <col min="34" max="34" width="12.00390625" style="0" customWidth="1"/>
    <col min="35" max="35" width="12.00390625" style="104" customWidth="1"/>
    <col min="36" max="36" width="11.8515625" style="0" customWidth="1"/>
  </cols>
  <sheetData>
    <row r="1" spans="1:35" s="77" customFormat="1" ht="12.75" customHeight="1">
      <c r="A1" s="824" t="s">
        <v>2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370"/>
      <c r="P1" s="371"/>
      <c r="Q1" s="372"/>
      <c r="R1" s="372"/>
      <c r="S1" s="372"/>
      <c r="T1" s="372"/>
      <c r="U1" s="372"/>
      <c r="V1" s="372"/>
      <c r="AA1" s="445"/>
      <c r="AB1" s="501"/>
      <c r="AC1" s="517"/>
      <c r="AE1" s="445"/>
      <c r="AG1" s="445"/>
      <c r="AI1" s="445"/>
    </row>
    <row r="2" spans="1:35" s="98" customFormat="1" ht="15.75" customHeight="1" thickBot="1">
      <c r="A2" s="826" t="s">
        <v>231</v>
      </c>
      <c r="B2" s="827"/>
      <c r="C2" s="827"/>
      <c r="D2" s="828"/>
      <c r="E2" s="828"/>
      <c r="F2" s="828"/>
      <c r="G2" s="829"/>
      <c r="H2" s="373"/>
      <c r="I2" s="373"/>
      <c r="J2" s="373"/>
      <c r="K2" s="373"/>
      <c r="L2" s="373"/>
      <c r="M2" s="373"/>
      <c r="N2" s="830"/>
      <c r="O2" s="830"/>
      <c r="P2" s="830"/>
      <c r="Q2" s="830"/>
      <c r="R2" s="830"/>
      <c r="S2" s="830"/>
      <c r="T2" s="830"/>
      <c r="U2" s="830"/>
      <c r="V2" s="831"/>
      <c r="AA2" s="369"/>
      <c r="AB2" s="502"/>
      <c r="AC2" s="533"/>
      <c r="AE2" s="369"/>
      <c r="AG2" s="369"/>
      <c r="AI2" s="369"/>
    </row>
    <row r="3" spans="1:35" s="98" customFormat="1" ht="15.75" customHeight="1">
      <c r="A3" s="832" t="s">
        <v>232</v>
      </c>
      <c r="B3" s="835" t="s">
        <v>4</v>
      </c>
      <c r="C3" s="842" t="s">
        <v>0</v>
      </c>
      <c r="D3" s="845" t="s">
        <v>233</v>
      </c>
      <c r="E3" s="846"/>
      <c r="F3" s="847"/>
      <c r="G3" s="847"/>
      <c r="H3" s="847"/>
      <c r="I3" s="847"/>
      <c r="J3" s="847"/>
      <c r="K3" s="847"/>
      <c r="L3" s="848"/>
      <c r="M3" s="849" t="s">
        <v>234</v>
      </c>
      <c r="N3" s="850"/>
      <c r="O3" s="850"/>
      <c r="P3" s="850"/>
      <c r="Q3" s="850"/>
      <c r="R3" s="850"/>
      <c r="S3" s="850"/>
      <c r="T3" s="850"/>
      <c r="U3" s="851"/>
      <c r="V3" s="852" t="s">
        <v>1</v>
      </c>
      <c r="AA3" s="369"/>
      <c r="AB3" s="502"/>
      <c r="AC3" s="533"/>
      <c r="AE3" s="369"/>
      <c r="AG3" s="369"/>
      <c r="AI3" s="369"/>
    </row>
    <row r="4" spans="1:35" s="98" customFormat="1" ht="15">
      <c r="A4" s="833"/>
      <c r="B4" s="836"/>
      <c r="C4" s="843"/>
      <c r="D4" s="854" t="s">
        <v>30</v>
      </c>
      <c r="E4" s="856" t="s">
        <v>32</v>
      </c>
      <c r="F4" s="856" t="s">
        <v>31</v>
      </c>
      <c r="G4" s="858" t="s">
        <v>0</v>
      </c>
      <c r="H4" s="838" t="s">
        <v>33</v>
      </c>
      <c r="I4" s="838" t="s">
        <v>34</v>
      </c>
      <c r="J4" s="838" t="s">
        <v>35</v>
      </c>
      <c r="K4" s="838" t="s">
        <v>36</v>
      </c>
      <c r="L4" s="840" t="s">
        <v>37</v>
      </c>
      <c r="M4" s="860" t="s">
        <v>235</v>
      </c>
      <c r="N4" s="856" t="s">
        <v>31</v>
      </c>
      <c r="O4" s="862" t="s">
        <v>0</v>
      </c>
      <c r="P4" s="838" t="s">
        <v>33</v>
      </c>
      <c r="Q4" s="838" t="s">
        <v>34</v>
      </c>
      <c r="R4" s="838" t="s">
        <v>35</v>
      </c>
      <c r="S4" s="838" t="s">
        <v>36</v>
      </c>
      <c r="T4" s="865" t="s">
        <v>236</v>
      </c>
      <c r="U4" s="866"/>
      <c r="V4" s="853"/>
      <c r="AA4" s="369"/>
      <c r="AB4" s="502"/>
      <c r="AC4" s="533"/>
      <c r="AE4" s="369"/>
      <c r="AG4" s="369"/>
      <c r="AI4" s="369"/>
    </row>
    <row r="5" spans="1:36" s="98" customFormat="1" ht="47.25" customHeight="1" thickBot="1">
      <c r="A5" s="834"/>
      <c r="B5" s="837"/>
      <c r="C5" s="844"/>
      <c r="D5" s="855"/>
      <c r="E5" s="857"/>
      <c r="F5" s="857"/>
      <c r="G5" s="859"/>
      <c r="H5" s="839"/>
      <c r="I5" s="839"/>
      <c r="J5" s="839"/>
      <c r="K5" s="839"/>
      <c r="L5" s="841"/>
      <c r="M5" s="860"/>
      <c r="N5" s="861"/>
      <c r="O5" s="863"/>
      <c r="P5" s="864"/>
      <c r="Q5" s="864"/>
      <c r="R5" s="864"/>
      <c r="S5" s="864"/>
      <c r="T5" s="422" t="s">
        <v>237</v>
      </c>
      <c r="U5" s="423" t="s">
        <v>238</v>
      </c>
      <c r="V5" s="424"/>
      <c r="X5" s="442" t="s">
        <v>334</v>
      </c>
      <c r="Y5" s="442" t="s">
        <v>219</v>
      </c>
      <c r="Z5" s="442"/>
      <c r="AA5" s="446" t="s">
        <v>227</v>
      </c>
      <c r="AB5" s="514" t="s">
        <v>336</v>
      </c>
      <c r="AC5" s="562" t="s">
        <v>343</v>
      </c>
      <c r="AD5" s="562" t="s">
        <v>344</v>
      </c>
      <c r="AE5" s="369"/>
      <c r="AG5" s="552" t="s">
        <v>339</v>
      </c>
      <c r="AH5" s="354" t="s">
        <v>340</v>
      </c>
      <c r="AI5" s="557" t="s">
        <v>341</v>
      </c>
      <c r="AJ5" s="559" t="s">
        <v>342</v>
      </c>
    </row>
    <row r="6" spans="1:36" s="98" customFormat="1" ht="24.75" customHeight="1">
      <c r="A6" s="867">
        <v>1</v>
      </c>
      <c r="B6" s="520">
        <v>20104073</v>
      </c>
      <c r="C6" s="430" t="s">
        <v>6</v>
      </c>
      <c r="D6" s="47">
        <v>1</v>
      </c>
      <c r="E6" s="359">
        <v>98</v>
      </c>
      <c r="F6" s="51">
        <v>64000478</v>
      </c>
      <c r="G6" s="425" t="s">
        <v>239</v>
      </c>
      <c r="H6" s="58">
        <v>3.89</v>
      </c>
      <c r="I6" s="375">
        <v>1.65</v>
      </c>
      <c r="J6" s="375">
        <v>16.69</v>
      </c>
      <c r="K6" s="554">
        <f>SUM(H6+I6+J6)</f>
        <v>22.23</v>
      </c>
      <c r="L6" s="376" t="s">
        <v>38</v>
      </c>
      <c r="M6" s="377" t="s">
        <v>240</v>
      </c>
      <c r="N6" s="378">
        <v>64000486</v>
      </c>
      <c r="O6" s="434" t="s">
        <v>241</v>
      </c>
      <c r="P6" s="379">
        <v>5.57</v>
      </c>
      <c r="Q6" s="379">
        <v>2.75</v>
      </c>
      <c r="R6" s="379">
        <v>16.69</v>
      </c>
      <c r="S6" s="553">
        <f>SUM(P6+Q6+R6)</f>
        <v>25.01</v>
      </c>
      <c r="T6" s="380" t="s">
        <v>38</v>
      </c>
      <c r="U6" s="381" t="s">
        <v>39</v>
      </c>
      <c r="V6" s="108">
        <v>41263</v>
      </c>
      <c r="X6" s="443">
        <f aca="true" t="shared" si="0" ref="X6:X30">S6-K6</f>
        <v>2.780000000000001</v>
      </c>
      <c r="Y6" s="444">
        <f aca="true" t="shared" si="1" ref="Y6:Y30">X6/K6</f>
        <v>0.12505623031938826</v>
      </c>
      <c r="Z6" s="276">
        <f aca="true" t="shared" si="2" ref="Z6:Z30">K6*Y6</f>
        <v>2.780000000000001</v>
      </c>
      <c r="AA6" s="447">
        <f aca="true" t="shared" si="3" ref="AA6:AA30">K6+Z6</f>
        <v>25.01</v>
      </c>
      <c r="AB6" s="512" t="s">
        <v>337</v>
      </c>
      <c r="AC6" s="536">
        <v>549</v>
      </c>
      <c r="AD6" s="354">
        <v>583</v>
      </c>
      <c r="AE6" s="555">
        <f>S6</f>
        <v>25.01</v>
      </c>
      <c r="AG6" s="548">
        <f aca="true" t="shared" si="4" ref="AG6:AG30">AC6*K6</f>
        <v>12204.27</v>
      </c>
      <c r="AH6" s="549">
        <f aca="true" t="shared" si="5" ref="AH6:AH30">AD6*S6</f>
        <v>14580.830000000002</v>
      </c>
      <c r="AI6" s="548">
        <f aca="true" t="shared" si="6" ref="AI6:AI30">(AC6+AD6)*S6</f>
        <v>28311.320000000003</v>
      </c>
      <c r="AJ6" s="560">
        <f>(AC6+AD6)*AE6</f>
        <v>28311.320000000003</v>
      </c>
    </row>
    <row r="7" spans="1:36" s="98" customFormat="1" ht="24.75" customHeight="1">
      <c r="A7" s="868"/>
      <c r="B7" s="521">
        <v>30101107</v>
      </c>
      <c r="C7" s="431" t="s">
        <v>7</v>
      </c>
      <c r="D7" s="382">
        <v>1</v>
      </c>
      <c r="E7" s="360">
        <v>98</v>
      </c>
      <c r="F7" s="52">
        <v>64001776</v>
      </c>
      <c r="G7" s="349" t="s">
        <v>242</v>
      </c>
      <c r="H7" s="59">
        <v>3.89</v>
      </c>
      <c r="I7" s="357">
        <v>10.61</v>
      </c>
      <c r="J7" s="357">
        <v>16.59</v>
      </c>
      <c r="K7" s="540">
        <f>SUM(H7+I7+J7)</f>
        <v>31.09</v>
      </c>
      <c r="L7" s="380" t="s">
        <v>38</v>
      </c>
      <c r="M7" s="377" t="s">
        <v>240</v>
      </c>
      <c r="N7" s="383">
        <v>64002063</v>
      </c>
      <c r="O7" s="435" t="s">
        <v>243</v>
      </c>
      <c r="P7" s="59">
        <v>5.57</v>
      </c>
      <c r="Q7" s="59">
        <v>11.71</v>
      </c>
      <c r="R7" s="59">
        <v>16.59</v>
      </c>
      <c r="S7" s="493">
        <f>SUM(P7+Q7+R7)</f>
        <v>33.870000000000005</v>
      </c>
      <c r="T7" s="869" t="s">
        <v>39</v>
      </c>
      <c r="U7" s="870"/>
      <c r="V7" s="384">
        <v>41263</v>
      </c>
      <c r="X7" s="443">
        <f t="shared" si="0"/>
        <v>2.7800000000000047</v>
      </c>
      <c r="Y7" s="444">
        <f t="shared" si="1"/>
        <v>0.0894178192344807</v>
      </c>
      <c r="Z7" s="276">
        <f t="shared" si="2"/>
        <v>2.7800000000000047</v>
      </c>
      <c r="AA7" s="447">
        <f t="shared" si="3"/>
        <v>33.870000000000005</v>
      </c>
      <c r="AB7" s="512" t="s">
        <v>337</v>
      </c>
      <c r="AC7" s="536"/>
      <c r="AD7" s="354"/>
      <c r="AE7" s="556">
        <f>K7</f>
        <v>31.09</v>
      </c>
      <c r="AG7" s="548">
        <f t="shared" si="4"/>
        <v>0</v>
      </c>
      <c r="AH7" s="549">
        <f t="shared" si="5"/>
        <v>0</v>
      </c>
      <c r="AI7" s="548">
        <f t="shared" si="6"/>
        <v>0</v>
      </c>
      <c r="AJ7" s="560">
        <f aca="true" t="shared" si="7" ref="AJ7:AJ30">(AC7+AD7)*AE7</f>
        <v>0</v>
      </c>
    </row>
    <row r="8" spans="1:36" s="98" customFormat="1" ht="24.75" customHeight="1" thickBot="1">
      <c r="A8" s="868"/>
      <c r="B8" s="522">
        <v>30101204</v>
      </c>
      <c r="C8" s="432" t="s">
        <v>8</v>
      </c>
      <c r="D8" s="385">
        <v>1</v>
      </c>
      <c r="E8" s="361">
        <v>98</v>
      </c>
      <c r="F8" s="29">
        <v>64001768</v>
      </c>
      <c r="G8" s="426" t="s">
        <v>244</v>
      </c>
      <c r="H8" s="27">
        <v>3.89</v>
      </c>
      <c r="I8" s="355">
        <v>1.65</v>
      </c>
      <c r="J8" s="355">
        <v>16.69</v>
      </c>
      <c r="K8" s="541">
        <f>SUM(H8+I8+J8)</f>
        <v>22.23</v>
      </c>
      <c r="L8" s="386" t="s">
        <v>39</v>
      </c>
      <c r="M8" s="387" t="s">
        <v>240</v>
      </c>
      <c r="N8" s="388">
        <v>64002055</v>
      </c>
      <c r="O8" s="436" t="s">
        <v>245</v>
      </c>
      <c r="P8" s="27">
        <v>5.57</v>
      </c>
      <c r="Q8" s="27">
        <v>2.75</v>
      </c>
      <c r="R8" s="27">
        <v>16.69</v>
      </c>
      <c r="S8" s="494">
        <f>SUM(P8+Q8+R8)</f>
        <v>25.01</v>
      </c>
      <c r="T8" s="871" t="s">
        <v>39</v>
      </c>
      <c r="U8" s="872"/>
      <c r="V8" s="389">
        <v>41263</v>
      </c>
      <c r="X8" s="443">
        <f t="shared" si="0"/>
        <v>2.780000000000001</v>
      </c>
      <c r="Y8" s="444">
        <f t="shared" si="1"/>
        <v>0.12505623031938826</v>
      </c>
      <c r="Z8" s="276">
        <f t="shared" si="2"/>
        <v>2.780000000000001</v>
      </c>
      <c r="AA8" s="447">
        <f t="shared" si="3"/>
        <v>25.01</v>
      </c>
      <c r="AB8" s="511"/>
      <c r="AC8" s="536">
        <v>19</v>
      </c>
      <c r="AD8" s="354">
        <v>8</v>
      </c>
      <c r="AE8" s="556">
        <f>K8</f>
        <v>22.23</v>
      </c>
      <c r="AG8" s="548">
        <f t="shared" si="4"/>
        <v>422.37</v>
      </c>
      <c r="AH8" s="549">
        <f t="shared" si="5"/>
        <v>200.08</v>
      </c>
      <c r="AI8" s="548">
        <f t="shared" si="6"/>
        <v>675.2700000000001</v>
      </c>
      <c r="AJ8" s="560">
        <f t="shared" si="7"/>
        <v>600.21</v>
      </c>
    </row>
    <row r="9" spans="1:36" s="98" customFormat="1" ht="24.75" customHeight="1">
      <c r="A9" s="867">
        <v>2</v>
      </c>
      <c r="B9" s="520">
        <v>30101093</v>
      </c>
      <c r="C9" s="430" t="s">
        <v>5</v>
      </c>
      <c r="D9" s="47">
        <v>1</v>
      </c>
      <c r="E9" s="359">
        <v>98</v>
      </c>
      <c r="F9" s="51">
        <v>64000494</v>
      </c>
      <c r="G9" s="425" t="s">
        <v>246</v>
      </c>
      <c r="H9" s="58">
        <v>4.32</v>
      </c>
      <c r="I9" s="375">
        <v>17.86</v>
      </c>
      <c r="J9" s="375">
        <v>16.59</v>
      </c>
      <c r="K9" s="542">
        <f>SUM(H9+I9+J9)</f>
        <v>38.769999999999996</v>
      </c>
      <c r="L9" s="390" t="s">
        <v>38</v>
      </c>
      <c r="M9" s="391" t="s">
        <v>240</v>
      </c>
      <c r="N9" s="392">
        <v>64000508</v>
      </c>
      <c r="O9" s="437" t="s">
        <v>247</v>
      </c>
      <c r="P9" s="58">
        <v>6</v>
      </c>
      <c r="Q9" s="58">
        <v>21.71</v>
      </c>
      <c r="R9" s="58">
        <v>16.59</v>
      </c>
      <c r="S9" s="495">
        <f>SUM(P9+Q9+R9)</f>
        <v>44.3</v>
      </c>
      <c r="T9" s="393" t="s">
        <v>38</v>
      </c>
      <c r="U9" s="394" t="s">
        <v>39</v>
      </c>
      <c r="V9" s="108">
        <v>41263</v>
      </c>
      <c r="X9" s="443">
        <f t="shared" si="0"/>
        <v>5.530000000000001</v>
      </c>
      <c r="Y9" s="444">
        <f t="shared" si="1"/>
        <v>0.14263605880835703</v>
      </c>
      <c r="Z9" s="276">
        <f t="shared" si="2"/>
        <v>5.530000000000001</v>
      </c>
      <c r="AA9" s="447">
        <f t="shared" si="3"/>
        <v>44.3</v>
      </c>
      <c r="AB9" s="511"/>
      <c r="AC9" s="536">
        <v>6</v>
      </c>
      <c r="AD9" s="354"/>
      <c r="AE9" s="556">
        <f>K9</f>
        <v>38.769999999999996</v>
      </c>
      <c r="AG9" s="548">
        <f t="shared" si="4"/>
        <v>232.61999999999998</v>
      </c>
      <c r="AH9" s="549">
        <f t="shared" si="5"/>
        <v>0</v>
      </c>
      <c r="AI9" s="548">
        <f t="shared" si="6"/>
        <v>265.79999999999995</v>
      </c>
      <c r="AJ9" s="560">
        <f t="shared" si="7"/>
        <v>232.61999999999998</v>
      </c>
    </row>
    <row r="10" spans="1:36" s="98" customFormat="1" ht="24.75" customHeight="1">
      <c r="A10" s="868"/>
      <c r="B10" s="521">
        <v>30101247</v>
      </c>
      <c r="C10" s="431" t="s">
        <v>9</v>
      </c>
      <c r="D10" s="382">
        <v>1</v>
      </c>
      <c r="E10" s="360">
        <v>98</v>
      </c>
      <c r="F10" s="52">
        <v>64001830</v>
      </c>
      <c r="G10" s="349" t="s">
        <v>248</v>
      </c>
      <c r="H10" s="59">
        <v>5.57</v>
      </c>
      <c r="I10" s="357">
        <v>17.88</v>
      </c>
      <c r="J10" s="357">
        <v>16.59</v>
      </c>
      <c r="K10" s="543">
        <f aca="true" t="shared" si="8" ref="K10:K18">SUM(H10+I10+J10)</f>
        <v>40.04</v>
      </c>
      <c r="L10" s="509" t="s">
        <v>38</v>
      </c>
      <c r="M10" s="395" t="s">
        <v>240</v>
      </c>
      <c r="N10" s="383">
        <v>64002128</v>
      </c>
      <c r="O10" s="435" t="s">
        <v>249</v>
      </c>
      <c r="P10" s="59">
        <v>7.25</v>
      </c>
      <c r="Q10" s="59">
        <v>21.71</v>
      </c>
      <c r="R10" s="59">
        <v>16.59</v>
      </c>
      <c r="S10" s="493">
        <f aca="true" t="shared" si="9" ref="S10:S18">SUM(P10+Q10+R10)</f>
        <v>45.55</v>
      </c>
      <c r="T10" s="869" t="s">
        <v>39</v>
      </c>
      <c r="U10" s="870"/>
      <c r="V10" s="384">
        <v>41263</v>
      </c>
      <c r="X10" s="443">
        <f t="shared" si="0"/>
        <v>5.509999999999998</v>
      </c>
      <c r="Y10" s="444">
        <f t="shared" si="1"/>
        <v>0.13761238761238756</v>
      </c>
      <c r="Z10" s="276">
        <f t="shared" si="2"/>
        <v>5.509999999999998</v>
      </c>
      <c r="AA10" s="447">
        <f t="shared" si="3"/>
        <v>45.55</v>
      </c>
      <c r="AB10" s="511"/>
      <c r="AC10" s="536">
        <v>6</v>
      </c>
      <c r="AD10" s="354">
        <v>1</v>
      </c>
      <c r="AE10" s="556">
        <f>K10</f>
        <v>40.04</v>
      </c>
      <c r="AG10" s="548">
        <f t="shared" si="4"/>
        <v>240.24</v>
      </c>
      <c r="AH10" s="549">
        <f t="shared" si="5"/>
        <v>45.55</v>
      </c>
      <c r="AI10" s="548">
        <f t="shared" si="6"/>
        <v>318.84999999999997</v>
      </c>
      <c r="AJ10" s="560">
        <f t="shared" si="7"/>
        <v>280.28</v>
      </c>
    </row>
    <row r="11" spans="1:36" s="98" customFormat="1" ht="24.75" customHeight="1">
      <c r="A11" s="868"/>
      <c r="B11" s="521">
        <v>30101255</v>
      </c>
      <c r="C11" s="431" t="s">
        <v>11</v>
      </c>
      <c r="D11" s="382">
        <v>1</v>
      </c>
      <c r="E11" s="360">
        <v>98</v>
      </c>
      <c r="F11" s="52">
        <v>64001806</v>
      </c>
      <c r="G11" s="349" t="s">
        <v>250</v>
      </c>
      <c r="H11" s="59">
        <v>4.56</v>
      </c>
      <c r="I11" s="357">
        <v>16.26</v>
      </c>
      <c r="J11" s="357">
        <v>16.59</v>
      </c>
      <c r="K11" s="510">
        <f t="shared" si="8"/>
        <v>37.41</v>
      </c>
      <c r="L11" s="509" t="s">
        <v>38</v>
      </c>
      <c r="M11" s="395" t="s">
        <v>240</v>
      </c>
      <c r="N11" s="383">
        <v>64002098</v>
      </c>
      <c r="O11" s="435" t="s">
        <v>251</v>
      </c>
      <c r="P11" s="59">
        <v>9.6</v>
      </c>
      <c r="Q11" s="59">
        <v>16.36</v>
      </c>
      <c r="R11" s="59">
        <v>16.59</v>
      </c>
      <c r="S11" s="544">
        <f t="shared" si="9"/>
        <v>42.55</v>
      </c>
      <c r="T11" s="869" t="s">
        <v>39</v>
      </c>
      <c r="U11" s="870"/>
      <c r="V11" s="384">
        <v>41263</v>
      </c>
      <c r="X11" s="443">
        <f t="shared" si="0"/>
        <v>5.140000000000001</v>
      </c>
      <c r="Y11" s="444">
        <f t="shared" si="1"/>
        <v>0.13739641807003478</v>
      </c>
      <c r="Z11" s="276">
        <f t="shared" si="2"/>
        <v>5.140000000000001</v>
      </c>
      <c r="AA11" s="447">
        <f t="shared" si="3"/>
        <v>42.55</v>
      </c>
      <c r="AB11" s="512" t="s">
        <v>338</v>
      </c>
      <c r="AC11" s="536">
        <v>61</v>
      </c>
      <c r="AD11" s="354">
        <v>158</v>
      </c>
      <c r="AE11" s="555">
        <f>K11</f>
        <v>37.41</v>
      </c>
      <c r="AG11" s="548">
        <f t="shared" si="4"/>
        <v>2282.0099999999998</v>
      </c>
      <c r="AH11" s="549">
        <f t="shared" si="5"/>
        <v>6722.9</v>
      </c>
      <c r="AI11" s="548">
        <f t="shared" si="6"/>
        <v>9318.449999999999</v>
      </c>
      <c r="AJ11" s="560">
        <f t="shared" si="7"/>
        <v>8192.789999999999</v>
      </c>
    </row>
    <row r="12" spans="1:36" s="98" customFormat="1" ht="24.75" customHeight="1">
      <c r="A12" s="868"/>
      <c r="B12" s="521">
        <v>30101298</v>
      </c>
      <c r="C12" s="431" t="s">
        <v>10</v>
      </c>
      <c r="D12" s="382">
        <v>1</v>
      </c>
      <c r="E12" s="360">
        <v>98</v>
      </c>
      <c r="F12" s="52">
        <v>64001822</v>
      </c>
      <c r="G12" s="349" t="s">
        <v>252</v>
      </c>
      <c r="H12" s="59">
        <v>5.57</v>
      </c>
      <c r="I12" s="357">
        <v>17.88</v>
      </c>
      <c r="J12" s="357">
        <v>16.59</v>
      </c>
      <c r="K12" s="106">
        <f t="shared" si="8"/>
        <v>40.04</v>
      </c>
      <c r="L12" s="357" t="s">
        <v>38</v>
      </c>
      <c r="M12" s="377" t="s">
        <v>240</v>
      </c>
      <c r="N12" s="383">
        <v>64002110</v>
      </c>
      <c r="O12" s="435" t="s">
        <v>253</v>
      </c>
      <c r="P12" s="59">
        <v>8.93</v>
      </c>
      <c r="Q12" s="59">
        <v>21.71</v>
      </c>
      <c r="R12" s="59">
        <v>16.59</v>
      </c>
      <c r="S12" s="544">
        <f t="shared" si="9"/>
        <v>47.230000000000004</v>
      </c>
      <c r="T12" s="869" t="s">
        <v>39</v>
      </c>
      <c r="U12" s="870"/>
      <c r="V12" s="384">
        <v>41263</v>
      </c>
      <c r="X12" s="443">
        <f t="shared" si="0"/>
        <v>7.190000000000005</v>
      </c>
      <c r="Y12" s="444">
        <f t="shared" si="1"/>
        <v>0.1795704295704297</v>
      </c>
      <c r="Z12" s="276">
        <f t="shared" si="2"/>
        <v>7.190000000000006</v>
      </c>
      <c r="AA12" s="447">
        <f t="shared" si="3"/>
        <v>47.230000000000004</v>
      </c>
      <c r="AB12" s="512" t="s">
        <v>337</v>
      </c>
      <c r="AC12" s="536">
        <v>1494</v>
      </c>
      <c r="AD12" s="354">
        <v>1404</v>
      </c>
      <c r="AE12" s="555">
        <f>S12</f>
        <v>47.230000000000004</v>
      </c>
      <c r="AG12" s="548">
        <f t="shared" si="4"/>
        <v>59819.76</v>
      </c>
      <c r="AH12" s="549">
        <f t="shared" si="5"/>
        <v>66310.92000000001</v>
      </c>
      <c r="AI12" s="548">
        <f t="shared" si="6"/>
        <v>136872.54</v>
      </c>
      <c r="AJ12" s="560">
        <f t="shared" si="7"/>
        <v>136872.54</v>
      </c>
    </row>
    <row r="13" spans="1:36" s="98" customFormat="1" ht="24.75" customHeight="1">
      <c r="A13" s="868"/>
      <c r="B13" s="521">
        <v>30101484</v>
      </c>
      <c r="C13" s="431" t="s">
        <v>12</v>
      </c>
      <c r="D13" s="382">
        <v>1</v>
      </c>
      <c r="E13" s="360">
        <v>98</v>
      </c>
      <c r="F13" s="52">
        <v>64001857</v>
      </c>
      <c r="G13" s="349" t="s">
        <v>254</v>
      </c>
      <c r="H13" s="59">
        <v>7.85</v>
      </c>
      <c r="I13" s="357">
        <v>21.66</v>
      </c>
      <c r="J13" s="357">
        <v>16.59</v>
      </c>
      <c r="K13" s="540">
        <f t="shared" si="8"/>
        <v>46.099999999999994</v>
      </c>
      <c r="L13" s="396" t="s">
        <v>38</v>
      </c>
      <c r="M13" s="377" t="s">
        <v>240</v>
      </c>
      <c r="N13" s="383">
        <v>64002144</v>
      </c>
      <c r="O13" s="435" t="s">
        <v>255</v>
      </c>
      <c r="P13" s="59">
        <v>9.13</v>
      </c>
      <c r="Q13" s="59">
        <v>21.71</v>
      </c>
      <c r="R13" s="59">
        <v>16.59</v>
      </c>
      <c r="S13" s="493">
        <f t="shared" si="9"/>
        <v>47.43000000000001</v>
      </c>
      <c r="T13" s="869" t="s">
        <v>39</v>
      </c>
      <c r="U13" s="870"/>
      <c r="V13" s="384">
        <v>41263</v>
      </c>
      <c r="X13" s="443">
        <f t="shared" si="0"/>
        <v>1.3300000000000125</v>
      </c>
      <c r="Y13" s="444">
        <f t="shared" si="1"/>
        <v>0.02885032537960982</v>
      </c>
      <c r="Z13" s="276">
        <f t="shared" si="2"/>
        <v>1.3300000000000125</v>
      </c>
      <c r="AA13" s="447">
        <f t="shared" si="3"/>
        <v>47.43000000000001</v>
      </c>
      <c r="AB13" s="511"/>
      <c r="AC13" s="536">
        <v>22</v>
      </c>
      <c r="AD13" s="354">
        <v>2</v>
      </c>
      <c r="AE13" s="556">
        <f>K13</f>
        <v>46.099999999999994</v>
      </c>
      <c r="AG13" s="548">
        <f t="shared" si="4"/>
        <v>1014.1999999999998</v>
      </c>
      <c r="AH13" s="549">
        <f t="shared" si="5"/>
        <v>94.86000000000001</v>
      </c>
      <c r="AI13" s="548">
        <f t="shared" si="6"/>
        <v>1138.3200000000002</v>
      </c>
      <c r="AJ13" s="560">
        <f t="shared" si="7"/>
        <v>1106.3999999999999</v>
      </c>
    </row>
    <row r="14" spans="1:36" s="98" customFormat="1" ht="24.75" customHeight="1">
      <c r="A14" s="868"/>
      <c r="B14" s="521">
        <v>30101620</v>
      </c>
      <c r="C14" s="431" t="s">
        <v>13</v>
      </c>
      <c r="D14" s="382">
        <v>1</v>
      </c>
      <c r="E14" s="360">
        <v>98</v>
      </c>
      <c r="F14" s="52">
        <v>64001865</v>
      </c>
      <c r="G14" s="349" t="s">
        <v>256</v>
      </c>
      <c r="H14" s="59">
        <v>6</v>
      </c>
      <c r="I14" s="357">
        <v>17.86</v>
      </c>
      <c r="J14" s="357">
        <v>16.59</v>
      </c>
      <c r="K14" s="540">
        <f t="shared" si="8"/>
        <v>40.45</v>
      </c>
      <c r="L14" s="396" t="s">
        <v>38</v>
      </c>
      <c r="M14" s="377" t="s">
        <v>240</v>
      </c>
      <c r="N14" s="383">
        <v>64002152</v>
      </c>
      <c r="O14" s="435" t="s">
        <v>257</v>
      </c>
      <c r="P14" s="59">
        <v>11.11</v>
      </c>
      <c r="Q14" s="59">
        <v>24.41</v>
      </c>
      <c r="R14" s="59">
        <v>16.59</v>
      </c>
      <c r="S14" s="493">
        <f t="shared" si="9"/>
        <v>52.11</v>
      </c>
      <c r="T14" s="380" t="s">
        <v>38</v>
      </c>
      <c r="U14" s="381" t="s">
        <v>39</v>
      </c>
      <c r="V14" s="384">
        <v>41263</v>
      </c>
      <c r="X14" s="443">
        <f t="shared" si="0"/>
        <v>11.659999999999997</v>
      </c>
      <c r="Y14" s="444">
        <f t="shared" si="1"/>
        <v>0.288257107540173</v>
      </c>
      <c r="Z14" s="276">
        <f t="shared" si="2"/>
        <v>11.659999999999998</v>
      </c>
      <c r="AA14" s="447">
        <f t="shared" si="3"/>
        <v>52.11</v>
      </c>
      <c r="AB14" s="511"/>
      <c r="AC14" s="536">
        <v>162</v>
      </c>
      <c r="AD14" s="354">
        <v>7</v>
      </c>
      <c r="AE14" s="556">
        <f>K14</f>
        <v>40.45</v>
      </c>
      <c r="AG14" s="548">
        <f t="shared" si="4"/>
        <v>6552.900000000001</v>
      </c>
      <c r="AH14" s="549">
        <f t="shared" si="5"/>
        <v>364.77</v>
      </c>
      <c r="AI14" s="548">
        <f t="shared" si="6"/>
        <v>8806.59</v>
      </c>
      <c r="AJ14" s="560">
        <f t="shared" si="7"/>
        <v>6836.05</v>
      </c>
    </row>
    <row r="15" spans="1:36" s="98" customFormat="1" ht="24.75" customHeight="1">
      <c r="A15" s="868"/>
      <c r="B15" s="521">
        <v>30101638</v>
      </c>
      <c r="C15" s="431" t="s">
        <v>14</v>
      </c>
      <c r="D15" s="382">
        <v>1</v>
      </c>
      <c r="E15" s="360">
        <v>98</v>
      </c>
      <c r="F15" s="52">
        <v>64002500</v>
      </c>
      <c r="G15" s="349" t="s">
        <v>258</v>
      </c>
      <c r="H15" s="59">
        <v>6</v>
      </c>
      <c r="I15" s="357">
        <v>17.86</v>
      </c>
      <c r="J15" s="357">
        <v>16.59</v>
      </c>
      <c r="K15" s="540">
        <f t="shared" si="8"/>
        <v>40.45</v>
      </c>
      <c r="L15" s="396" t="s">
        <v>38</v>
      </c>
      <c r="M15" s="377" t="s">
        <v>240</v>
      </c>
      <c r="N15" s="383">
        <v>64002519</v>
      </c>
      <c r="O15" s="435" t="s">
        <v>259</v>
      </c>
      <c r="P15" s="59">
        <v>11.04</v>
      </c>
      <c r="Q15" s="59">
        <v>24.41</v>
      </c>
      <c r="R15" s="59">
        <v>16.59</v>
      </c>
      <c r="S15" s="493">
        <f t="shared" si="9"/>
        <v>52.040000000000006</v>
      </c>
      <c r="T15" s="380" t="s">
        <v>38</v>
      </c>
      <c r="U15" s="381" t="s">
        <v>39</v>
      </c>
      <c r="V15" s="384">
        <v>41263</v>
      </c>
      <c r="X15" s="443">
        <f t="shared" si="0"/>
        <v>11.590000000000003</v>
      </c>
      <c r="Y15" s="444">
        <f t="shared" si="1"/>
        <v>0.28652657601977755</v>
      </c>
      <c r="Z15" s="276">
        <f t="shared" si="2"/>
        <v>11.590000000000003</v>
      </c>
      <c r="AA15" s="447">
        <f t="shared" si="3"/>
        <v>52.040000000000006</v>
      </c>
      <c r="AB15" s="511"/>
      <c r="AC15" s="536">
        <v>19</v>
      </c>
      <c r="AD15" s="354"/>
      <c r="AE15" s="556">
        <f>K16</f>
        <v>64.08</v>
      </c>
      <c r="AG15" s="548">
        <f t="shared" si="4"/>
        <v>768.5500000000001</v>
      </c>
      <c r="AH15" s="549">
        <f t="shared" si="5"/>
        <v>0</v>
      </c>
      <c r="AI15" s="548">
        <f t="shared" si="6"/>
        <v>988.7600000000001</v>
      </c>
      <c r="AJ15" s="560">
        <f t="shared" si="7"/>
        <v>1217.52</v>
      </c>
    </row>
    <row r="16" spans="1:36" s="98" customFormat="1" ht="24.75" customHeight="1">
      <c r="A16" s="868"/>
      <c r="B16" s="521">
        <v>30101646</v>
      </c>
      <c r="C16" s="431" t="s">
        <v>15</v>
      </c>
      <c r="D16" s="382">
        <v>1</v>
      </c>
      <c r="E16" s="360">
        <v>98</v>
      </c>
      <c r="F16" s="52">
        <v>64001792</v>
      </c>
      <c r="G16" s="349" t="s">
        <v>260</v>
      </c>
      <c r="H16" s="59">
        <v>5.57</v>
      </c>
      <c r="I16" s="357">
        <v>41.92</v>
      </c>
      <c r="J16" s="357">
        <v>16.59</v>
      </c>
      <c r="K16" s="106">
        <f t="shared" si="8"/>
        <v>64.08</v>
      </c>
      <c r="L16" s="397" t="s">
        <v>39</v>
      </c>
      <c r="M16" s="377" t="s">
        <v>240</v>
      </c>
      <c r="N16" s="383">
        <v>64002080</v>
      </c>
      <c r="O16" s="435" t="s">
        <v>261</v>
      </c>
      <c r="P16" s="59">
        <v>7.25</v>
      </c>
      <c r="Q16" s="59">
        <v>79.79</v>
      </c>
      <c r="R16" s="59">
        <v>16.59</v>
      </c>
      <c r="S16" s="544">
        <f t="shared" si="9"/>
        <v>103.63000000000001</v>
      </c>
      <c r="T16" s="869" t="s">
        <v>39</v>
      </c>
      <c r="U16" s="870"/>
      <c r="V16" s="384">
        <v>41263</v>
      </c>
      <c r="X16" s="443">
        <f t="shared" si="0"/>
        <v>39.55000000000001</v>
      </c>
      <c r="Y16" s="444">
        <f t="shared" si="1"/>
        <v>0.6171972534332086</v>
      </c>
      <c r="Z16" s="276">
        <f t="shared" si="2"/>
        <v>39.55000000000001</v>
      </c>
      <c r="AA16" s="447">
        <f t="shared" si="3"/>
        <v>103.63000000000001</v>
      </c>
      <c r="AB16" s="511"/>
      <c r="AC16" s="536"/>
      <c r="AD16" s="354">
        <v>13</v>
      </c>
      <c r="AE16" s="555">
        <f>S16</f>
        <v>103.63000000000001</v>
      </c>
      <c r="AG16" s="548">
        <f t="shared" si="4"/>
        <v>0</v>
      </c>
      <c r="AH16" s="549">
        <f t="shared" si="5"/>
        <v>1347.19</v>
      </c>
      <c r="AI16" s="548">
        <f t="shared" si="6"/>
        <v>1347.19</v>
      </c>
      <c r="AJ16" s="560">
        <f t="shared" si="7"/>
        <v>1347.19</v>
      </c>
    </row>
    <row r="17" spans="1:36" s="98" customFormat="1" ht="24.75" customHeight="1">
      <c r="A17" s="868"/>
      <c r="B17" s="521">
        <v>30101840</v>
      </c>
      <c r="C17" s="431" t="s">
        <v>16</v>
      </c>
      <c r="D17" s="382">
        <v>1</v>
      </c>
      <c r="E17" s="360">
        <v>98</v>
      </c>
      <c r="F17" s="52">
        <v>64001881</v>
      </c>
      <c r="G17" s="349" t="s">
        <v>262</v>
      </c>
      <c r="H17" s="59">
        <v>6</v>
      </c>
      <c r="I17" s="357">
        <v>17.86</v>
      </c>
      <c r="J17" s="357">
        <v>16.59</v>
      </c>
      <c r="K17" s="106">
        <f t="shared" si="8"/>
        <v>40.45</v>
      </c>
      <c r="L17" s="396" t="s">
        <v>38</v>
      </c>
      <c r="M17" s="377" t="s">
        <v>240</v>
      </c>
      <c r="N17" s="383">
        <v>64002179</v>
      </c>
      <c r="O17" s="435" t="s">
        <v>263</v>
      </c>
      <c r="P17" s="59">
        <v>9.36</v>
      </c>
      <c r="Q17" s="59">
        <v>21.71</v>
      </c>
      <c r="R17" s="59">
        <v>16.59</v>
      </c>
      <c r="S17" s="544">
        <f t="shared" si="9"/>
        <v>47.66</v>
      </c>
      <c r="T17" s="869" t="s">
        <v>39</v>
      </c>
      <c r="U17" s="870"/>
      <c r="V17" s="384">
        <v>41263</v>
      </c>
      <c r="X17" s="443">
        <f t="shared" si="0"/>
        <v>7.209999999999994</v>
      </c>
      <c r="Y17" s="444">
        <f t="shared" si="1"/>
        <v>0.1782447466007415</v>
      </c>
      <c r="Z17" s="276">
        <f t="shared" si="2"/>
        <v>7.209999999999994</v>
      </c>
      <c r="AA17" s="447">
        <f t="shared" si="3"/>
        <v>47.66</v>
      </c>
      <c r="AB17" s="511"/>
      <c r="AC17" s="536"/>
      <c r="AD17" s="354">
        <v>1</v>
      </c>
      <c r="AE17" s="555">
        <f>S17</f>
        <v>47.66</v>
      </c>
      <c r="AG17" s="548">
        <f t="shared" si="4"/>
        <v>0</v>
      </c>
      <c r="AH17" s="549">
        <f t="shared" si="5"/>
        <v>47.66</v>
      </c>
      <c r="AI17" s="548">
        <f t="shared" si="6"/>
        <v>47.66</v>
      </c>
      <c r="AJ17" s="560">
        <f t="shared" si="7"/>
        <v>47.66</v>
      </c>
    </row>
    <row r="18" spans="1:36" s="98" customFormat="1" ht="24.75" customHeight="1" thickBot="1">
      <c r="A18" s="873"/>
      <c r="B18" s="523">
        <v>30730031</v>
      </c>
      <c r="C18" s="433" t="s">
        <v>17</v>
      </c>
      <c r="D18" s="398">
        <v>1</v>
      </c>
      <c r="E18" s="367">
        <v>98</v>
      </c>
      <c r="F18" s="64">
        <v>64001814</v>
      </c>
      <c r="G18" s="427" t="s">
        <v>264</v>
      </c>
      <c r="H18" s="61">
        <v>6.07</v>
      </c>
      <c r="I18" s="63">
        <v>17.86</v>
      </c>
      <c r="J18" s="63">
        <v>16.59</v>
      </c>
      <c r="K18" s="492">
        <f t="shared" si="8"/>
        <v>40.519999999999996</v>
      </c>
      <c r="L18" s="399" t="s">
        <v>39</v>
      </c>
      <c r="M18" s="400" t="s">
        <v>240</v>
      </c>
      <c r="N18" s="401">
        <v>64002101</v>
      </c>
      <c r="O18" s="438" t="s">
        <v>265</v>
      </c>
      <c r="P18" s="61">
        <v>11.11</v>
      </c>
      <c r="Q18" s="61">
        <v>21.81</v>
      </c>
      <c r="R18" s="61">
        <v>16.59</v>
      </c>
      <c r="S18" s="496">
        <f t="shared" si="9"/>
        <v>49.510000000000005</v>
      </c>
      <c r="T18" s="874" t="s">
        <v>39</v>
      </c>
      <c r="U18" s="875"/>
      <c r="V18" s="402">
        <v>41263</v>
      </c>
      <c r="X18" s="443">
        <f t="shared" si="0"/>
        <v>8.990000000000009</v>
      </c>
      <c r="Y18" s="444">
        <f t="shared" si="1"/>
        <v>0.2218657453109578</v>
      </c>
      <c r="Z18" s="276">
        <f t="shared" si="2"/>
        <v>8.990000000000009</v>
      </c>
      <c r="AA18" s="447">
        <f t="shared" si="3"/>
        <v>49.510000000000005</v>
      </c>
      <c r="AB18" s="511"/>
      <c r="AC18" s="536">
        <v>12</v>
      </c>
      <c r="AD18" s="354"/>
      <c r="AE18" s="555">
        <f>K18</f>
        <v>40.519999999999996</v>
      </c>
      <c r="AG18" s="548">
        <f t="shared" si="4"/>
        <v>486.23999999999995</v>
      </c>
      <c r="AH18" s="549">
        <f t="shared" si="5"/>
        <v>0</v>
      </c>
      <c r="AI18" s="548">
        <f t="shared" si="6"/>
        <v>594.1200000000001</v>
      </c>
      <c r="AJ18" s="560">
        <f t="shared" si="7"/>
        <v>486.23999999999995</v>
      </c>
    </row>
    <row r="19" spans="1:36" s="98" customFormat="1" ht="24.75" customHeight="1">
      <c r="A19" s="876">
        <v>3</v>
      </c>
      <c r="B19" s="524">
        <v>30101077</v>
      </c>
      <c r="C19" s="430" t="s">
        <v>29</v>
      </c>
      <c r="D19" s="374">
        <v>1</v>
      </c>
      <c r="E19" s="359">
        <v>98</v>
      </c>
      <c r="F19" s="51">
        <v>64000516</v>
      </c>
      <c r="G19" s="428" t="s">
        <v>266</v>
      </c>
      <c r="H19" s="60">
        <v>13.71</v>
      </c>
      <c r="I19" s="403">
        <v>18.96</v>
      </c>
      <c r="J19" s="403">
        <v>16.59</v>
      </c>
      <c r="K19" s="542">
        <f>SUM(H19+I19+J19)</f>
        <v>49.260000000000005</v>
      </c>
      <c r="L19" s="393" t="s">
        <v>38</v>
      </c>
      <c r="M19" s="391" t="s">
        <v>240</v>
      </c>
      <c r="N19" s="404">
        <v>64000524</v>
      </c>
      <c r="O19" s="439" t="s">
        <v>267</v>
      </c>
      <c r="P19" s="405">
        <v>17.07</v>
      </c>
      <c r="Q19" s="405">
        <v>24.46</v>
      </c>
      <c r="R19" s="405">
        <v>16.59</v>
      </c>
      <c r="S19" s="495">
        <f>SUM(P19+Q19+R19)</f>
        <v>58.120000000000005</v>
      </c>
      <c r="T19" s="878" t="s">
        <v>39</v>
      </c>
      <c r="U19" s="879"/>
      <c r="V19" s="108">
        <v>41263</v>
      </c>
      <c r="X19" s="443">
        <f t="shared" si="0"/>
        <v>8.86</v>
      </c>
      <c r="Y19" s="444">
        <f t="shared" si="1"/>
        <v>0.17986195696305315</v>
      </c>
      <c r="Z19" s="276">
        <f t="shared" si="2"/>
        <v>8.86</v>
      </c>
      <c r="AA19" s="447">
        <f t="shared" si="3"/>
        <v>58.120000000000005</v>
      </c>
      <c r="AB19" s="511"/>
      <c r="AC19" s="536">
        <v>536</v>
      </c>
      <c r="AD19" s="354">
        <v>85</v>
      </c>
      <c r="AE19" s="556">
        <f>K20</f>
        <v>54.47</v>
      </c>
      <c r="AG19" s="548">
        <f t="shared" si="4"/>
        <v>26403.360000000004</v>
      </c>
      <c r="AH19" s="549">
        <f t="shared" si="5"/>
        <v>4940.200000000001</v>
      </c>
      <c r="AI19" s="548">
        <f t="shared" si="6"/>
        <v>36092.520000000004</v>
      </c>
      <c r="AJ19" s="560">
        <f t="shared" si="7"/>
        <v>33825.87</v>
      </c>
    </row>
    <row r="20" spans="1:36" s="98" customFormat="1" ht="24.75" customHeight="1">
      <c r="A20" s="877"/>
      <c r="B20" s="525">
        <v>30101468</v>
      </c>
      <c r="C20" s="431" t="s">
        <v>18</v>
      </c>
      <c r="D20" s="382">
        <v>1</v>
      </c>
      <c r="E20" s="360">
        <v>98</v>
      </c>
      <c r="F20" s="52">
        <v>64001938</v>
      </c>
      <c r="G20" s="349" t="s">
        <v>268</v>
      </c>
      <c r="H20" s="59">
        <v>18.92</v>
      </c>
      <c r="I20" s="357">
        <v>18.96</v>
      </c>
      <c r="J20" s="357">
        <v>16.59</v>
      </c>
      <c r="K20" s="106">
        <f aca="true" t="shared" si="10" ref="K20:K26">SUM(H20+I20+J20)</f>
        <v>54.47</v>
      </c>
      <c r="L20" s="380" t="s">
        <v>38</v>
      </c>
      <c r="M20" s="377" t="s">
        <v>240</v>
      </c>
      <c r="N20" s="383">
        <v>64002225</v>
      </c>
      <c r="O20" s="435" t="s">
        <v>269</v>
      </c>
      <c r="P20" s="59">
        <v>15.56</v>
      </c>
      <c r="Q20" s="59">
        <v>24.46</v>
      </c>
      <c r="R20" s="59">
        <v>16.59</v>
      </c>
      <c r="S20" s="544">
        <f aca="true" t="shared" si="11" ref="S20:S26">SUM(P20+Q20+R20)</f>
        <v>56.61</v>
      </c>
      <c r="T20" s="869" t="s">
        <v>39</v>
      </c>
      <c r="U20" s="870"/>
      <c r="V20" s="384">
        <v>41263</v>
      </c>
      <c r="X20" s="443">
        <f t="shared" si="0"/>
        <v>2.1400000000000006</v>
      </c>
      <c r="Y20" s="444">
        <f t="shared" si="1"/>
        <v>0.03928768129245457</v>
      </c>
      <c r="Z20" s="276">
        <f t="shared" si="2"/>
        <v>2.1400000000000006</v>
      </c>
      <c r="AA20" s="447">
        <f t="shared" si="3"/>
        <v>56.61</v>
      </c>
      <c r="AB20" s="511"/>
      <c r="AC20" s="536"/>
      <c r="AD20" s="354">
        <v>12</v>
      </c>
      <c r="AE20" s="555">
        <f>S20</f>
        <v>56.61</v>
      </c>
      <c r="AG20" s="548">
        <f t="shared" si="4"/>
        <v>0</v>
      </c>
      <c r="AH20" s="549">
        <f t="shared" si="5"/>
        <v>679.3199999999999</v>
      </c>
      <c r="AI20" s="548">
        <f t="shared" si="6"/>
        <v>679.3199999999999</v>
      </c>
      <c r="AJ20" s="560">
        <f t="shared" si="7"/>
        <v>679.3199999999999</v>
      </c>
    </row>
    <row r="21" spans="1:36" s="98" customFormat="1" ht="24.75" customHeight="1">
      <c r="A21" s="877"/>
      <c r="B21" s="525">
        <v>30101492</v>
      </c>
      <c r="C21" s="431" t="s">
        <v>19</v>
      </c>
      <c r="D21" s="382">
        <v>1</v>
      </c>
      <c r="E21" s="360">
        <v>98</v>
      </c>
      <c r="F21" s="52">
        <v>64001920</v>
      </c>
      <c r="G21" s="349" t="s">
        <v>270</v>
      </c>
      <c r="H21" s="59">
        <v>17.14</v>
      </c>
      <c r="I21" s="357">
        <v>18.96</v>
      </c>
      <c r="J21" s="357">
        <v>16.59</v>
      </c>
      <c r="K21" s="540">
        <f t="shared" si="10"/>
        <v>52.69</v>
      </c>
      <c r="L21" s="380" t="s">
        <v>38</v>
      </c>
      <c r="M21" s="377" t="s">
        <v>240</v>
      </c>
      <c r="N21" s="383">
        <v>64002217</v>
      </c>
      <c r="O21" s="435" t="s">
        <v>271</v>
      </c>
      <c r="P21" s="59">
        <v>15.46</v>
      </c>
      <c r="Q21" s="59">
        <v>24.46</v>
      </c>
      <c r="R21" s="59">
        <v>16.59</v>
      </c>
      <c r="S21" s="493">
        <f t="shared" si="11"/>
        <v>56.510000000000005</v>
      </c>
      <c r="T21" s="869" t="s">
        <v>39</v>
      </c>
      <c r="U21" s="870"/>
      <c r="V21" s="384">
        <v>41263</v>
      </c>
      <c r="X21" s="443">
        <f t="shared" si="0"/>
        <v>3.8200000000000074</v>
      </c>
      <c r="Y21" s="444">
        <f t="shared" si="1"/>
        <v>0.07249952552666554</v>
      </c>
      <c r="Z21" s="276">
        <f t="shared" si="2"/>
        <v>3.820000000000007</v>
      </c>
      <c r="AA21" s="447">
        <f t="shared" si="3"/>
        <v>56.510000000000005</v>
      </c>
      <c r="AB21" s="512" t="s">
        <v>337</v>
      </c>
      <c r="AC21" s="536">
        <v>1717</v>
      </c>
      <c r="AD21" s="354">
        <v>98</v>
      </c>
      <c r="AE21" s="556">
        <f>K21</f>
        <v>52.69</v>
      </c>
      <c r="AG21" s="548">
        <f t="shared" si="4"/>
        <v>90468.73</v>
      </c>
      <c r="AH21" s="549">
        <f t="shared" si="5"/>
        <v>5537.9800000000005</v>
      </c>
      <c r="AI21" s="548">
        <f t="shared" si="6"/>
        <v>102565.65000000001</v>
      </c>
      <c r="AJ21" s="560">
        <f t="shared" si="7"/>
        <v>95632.34999999999</v>
      </c>
    </row>
    <row r="22" spans="1:36" s="98" customFormat="1" ht="24.75" customHeight="1">
      <c r="A22" s="877"/>
      <c r="B22" s="525">
        <v>30101590</v>
      </c>
      <c r="C22" s="431" t="s">
        <v>20</v>
      </c>
      <c r="D22" s="382">
        <v>1</v>
      </c>
      <c r="E22" s="360">
        <v>98</v>
      </c>
      <c r="F22" s="52">
        <v>64001890</v>
      </c>
      <c r="G22" s="349" t="s">
        <v>272</v>
      </c>
      <c r="H22" s="59">
        <v>13.78</v>
      </c>
      <c r="I22" s="357">
        <v>19</v>
      </c>
      <c r="J22" s="357">
        <v>16.59</v>
      </c>
      <c r="K22" s="540">
        <f t="shared" si="10"/>
        <v>49.370000000000005</v>
      </c>
      <c r="L22" s="380" t="s">
        <v>38</v>
      </c>
      <c r="M22" s="377" t="s">
        <v>240</v>
      </c>
      <c r="N22" s="383">
        <v>64002187</v>
      </c>
      <c r="O22" s="435" t="s">
        <v>273</v>
      </c>
      <c r="P22" s="59">
        <v>15.46</v>
      </c>
      <c r="Q22" s="59">
        <v>21.8</v>
      </c>
      <c r="R22" s="59">
        <v>16.59</v>
      </c>
      <c r="S22" s="493">
        <f t="shared" si="11"/>
        <v>53.85000000000001</v>
      </c>
      <c r="T22" s="869" t="s">
        <v>39</v>
      </c>
      <c r="U22" s="870"/>
      <c r="V22" s="384">
        <v>41263</v>
      </c>
      <c r="X22" s="443">
        <f t="shared" si="0"/>
        <v>4.480000000000004</v>
      </c>
      <c r="Y22" s="444">
        <f t="shared" si="1"/>
        <v>0.0907433664168524</v>
      </c>
      <c r="Z22" s="276">
        <f t="shared" si="2"/>
        <v>4.480000000000004</v>
      </c>
      <c r="AA22" s="447">
        <f t="shared" si="3"/>
        <v>53.85000000000001</v>
      </c>
      <c r="AB22" s="511"/>
      <c r="AC22" s="536">
        <v>335</v>
      </c>
      <c r="AD22" s="354">
        <v>34</v>
      </c>
      <c r="AE22" s="556">
        <f>K22</f>
        <v>49.370000000000005</v>
      </c>
      <c r="AG22" s="548">
        <f t="shared" si="4"/>
        <v>16538.95</v>
      </c>
      <c r="AH22" s="549">
        <f t="shared" si="5"/>
        <v>1830.9000000000003</v>
      </c>
      <c r="AI22" s="548">
        <f t="shared" si="6"/>
        <v>19870.65</v>
      </c>
      <c r="AJ22" s="560">
        <f t="shared" si="7"/>
        <v>18217.530000000002</v>
      </c>
    </row>
    <row r="23" spans="1:36" s="98" customFormat="1" ht="24.75" customHeight="1">
      <c r="A23" s="877"/>
      <c r="B23" s="525">
        <v>30101735</v>
      </c>
      <c r="C23" s="431" t="s">
        <v>21</v>
      </c>
      <c r="D23" s="382">
        <v>1</v>
      </c>
      <c r="E23" s="360">
        <v>98</v>
      </c>
      <c r="F23" s="52">
        <v>64001962</v>
      </c>
      <c r="G23" s="349" t="s">
        <v>274</v>
      </c>
      <c r="H23" s="59">
        <v>13.78</v>
      </c>
      <c r="I23" s="357">
        <v>18.96</v>
      </c>
      <c r="J23" s="357">
        <v>16.59</v>
      </c>
      <c r="K23" s="540">
        <f t="shared" si="10"/>
        <v>49.33</v>
      </c>
      <c r="L23" s="396" t="s">
        <v>38</v>
      </c>
      <c r="M23" s="377" t="s">
        <v>240</v>
      </c>
      <c r="N23" s="383">
        <v>64002250</v>
      </c>
      <c r="O23" s="435" t="s">
        <v>275</v>
      </c>
      <c r="P23" s="59">
        <v>17.14</v>
      </c>
      <c r="Q23" s="59">
        <v>21.76</v>
      </c>
      <c r="R23" s="59">
        <v>16.59</v>
      </c>
      <c r="S23" s="493">
        <f t="shared" si="11"/>
        <v>55.49000000000001</v>
      </c>
      <c r="T23" s="380" t="s">
        <v>38</v>
      </c>
      <c r="U23" s="381" t="s">
        <v>39</v>
      </c>
      <c r="V23" s="384">
        <v>41263</v>
      </c>
      <c r="X23" s="443">
        <f t="shared" si="0"/>
        <v>6.160000000000011</v>
      </c>
      <c r="Y23" s="444">
        <f t="shared" si="1"/>
        <v>0.12487330225015227</v>
      </c>
      <c r="Z23" s="276">
        <f t="shared" si="2"/>
        <v>6.160000000000011</v>
      </c>
      <c r="AA23" s="447">
        <f t="shared" si="3"/>
        <v>55.49000000000001</v>
      </c>
      <c r="AB23" s="511"/>
      <c r="AC23" s="536">
        <v>20</v>
      </c>
      <c r="AD23" s="354">
        <v>1</v>
      </c>
      <c r="AE23" s="556">
        <f>K23</f>
        <v>49.33</v>
      </c>
      <c r="AG23" s="548">
        <f t="shared" si="4"/>
        <v>986.5999999999999</v>
      </c>
      <c r="AH23" s="549">
        <f t="shared" si="5"/>
        <v>55.49000000000001</v>
      </c>
      <c r="AI23" s="548">
        <f t="shared" si="6"/>
        <v>1165.2900000000002</v>
      </c>
      <c r="AJ23" s="560">
        <f t="shared" si="7"/>
        <v>1035.93</v>
      </c>
    </row>
    <row r="24" spans="1:36" s="98" customFormat="1" ht="24.75" customHeight="1">
      <c r="A24" s="877"/>
      <c r="B24" s="525">
        <v>30101913</v>
      </c>
      <c r="C24" s="431" t="s">
        <v>22</v>
      </c>
      <c r="D24" s="358">
        <v>1</v>
      </c>
      <c r="E24" s="360">
        <v>98</v>
      </c>
      <c r="F24" s="52">
        <v>64001954</v>
      </c>
      <c r="G24" s="349" t="s">
        <v>276</v>
      </c>
      <c r="H24" s="357">
        <v>15.56</v>
      </c>
      <c r="I24" s="357">
        <v>18.96</v>
      </c>
      <c r="J24" s="357">
        <v>16.59</v>
      </c>
      <c r="K24" s="106">
        <f t="shared" si="10"/>
        <v>51.11</v>
      </c>
      <c r="L24" s="406" t="s">
        <v>38</v>
      </c>
      <c r="M24" s="407" t="s">
        <v>240</v>
      </c>
      <c r="N24" s="383">
        <v>64002241</v>
      </c>
      <c r="O24" s="435" t="s">
        <v>277</v>
      </c>
      <c r="P24" s="59">
        <v>15.56</v>
      </c>
      <c r="Q24" s="59">
        <v>24.46</v>
      </c>
      <c r="R24" s="59">
        <v>16.59</v>
      </c>
      <c r="S24" s="544">
        <f t="shared" si="11"/>
        <v>56.61</v>
      </c>
      <c r="T24" s="869" t="s">
        <v>39</v>
      </c>
      <c r="U24" s="870"/>
      <c r="V24" s="53">
        <v>41263</v>
      </c>
      <c r="X24" s="443">
        <f t="shared" si="0"/>
        <v>5.5</v>
      </c>
      <c r="Y24" s="444">
        <f t="shared" si="1"/>
        <v>0.1076110350225005</v>
      </c>
      <c r="Z24" s="276">
        <f t="shared" si="2"/>
        <v>5.5</v>
      </c>
      <c r="AA24" s="447">
        <f t="shared" si="3"/>
        <v>56.61</v>
      </c>
      <c r="AB24" s="511"/>
      <c r="AC24" s="536"/>
      <c r="AD24" s="354">
        <v>63</v>
      </c>
      <c r="AE24" s="555">
        <f>S24</f>
        <v>56.61</v>
      </c>
      <c r="AG24" s="548">
        <f t="shared" si="4"/>
        <v>0</v>
      </c>
      <c r="AH24" s="549">
        <f t="shared" si="5"/>
        <v>3566.43</v>
      </c>
      <c r="AI24" s="548">
        <f t="shared" si="6"/>
        <v>3566.43</v>
      </c>
      <c r="AJ24" s="560">
        <f t="shared" si="7"/>
        <v>3566.43</v>
      </c>
    </row>
    <row r="25" spans="1:36" s="98" customFormat="1" ht="24.75" customHeight="1">
      <c r="A25" s="877"/>
      <c r="B25" s="525">
        <v>30101921</v>
      </c>
      <c r="C25" s="431" t="s">
        <v>23</v>
      </c>
      <c r="D25" s="382">
        <v>1</v>
      </c>
      <c r="E25" s="352">
        <v>98</v>
      </c>
      <c r="F25" s="408">
        <v>64001903</v>
      </c>
      <c r="G25" s="353" t="s">
        <v>278</v>
      </c>
      <c r="H25" s="379">
        <v>17.24</v>
      </c>
      <c r="I25" s="356">
        <v>18.96</v>
      </c>
      <c r="J25" s="356">
        <v>16.59</v>
      </c>
      <c r="K25" s="545">
        <f t="shared" si="10"/>
        <v>52.790000000000006</v>
      </c>
      <c r="L25" s="380" t="s">
        <v>38</v>
      </c>
      <c r="M25" s="407" t="s">
        <v>240</v>
      </c>
      <c r="N25" s="383">
        <v>64002195</v>
      </c>
      <c r="O25" s="435" t="s">
        <v>279</v>
      </c>
      <c r="P25" s="59">
        <v>15.56</v>
      </c>
      <c r="Q25" s="59">
        <v>24.46</v>
      </c>
      <c r="R25" s="59">
        <v>16.59</v>
      </c>
      <c r="S25" s="493">
        <f t="shared" si="11"/>
        <v>56.61</v>
      </c>
      <c r="T25" s="869" t="s">
        <v>39</v>
      </c>
      <c r="U25" s="870"/>
      <c r="V25" s="53">
        <v>41263</v>
      </c>
      <c r="X25" s="443">
        <f t="shared" si="0"/>
        <v>3.819999999999993</v>
      </c>
      <c r="Y25" s="444">
        <f t="shared" si="1"/>
        <v>0.07236218980867574</v>
      </c>
      <c r="Z25" s="276">
        <f t="shared" si="2"/>
        <v>3.819999999999993</v>
      </c>
      <c r="AA25" s="447">
        <f t="shared" si="3"/>
        <v>56.61</v>
      </c>
      <c r="AB25" s="512" t="s">
        <v>337</v>
      </c>
      <c r="AC25" s="536">
        <v>526</v>
      </c>
      <c r="AD25" s="354">
        <v>9</v>
      </c>
      <c r="AE25" s="556">
        <f>K25</f>
        <v>52.790000000000006</v>
      </c>
      <c r="AG25" s="548">
        <f t="shared" si="4"/>
        <v>27767.540000000005</v>
      </c>
      <c r="AH25" s="549">
        <f t="shared" si="5"/>
        <v>509.49</v>
      </c>
      <c r="AI25" s="548">
        <f t="shared" si="6"/>
        <v>30286.35</v>
      </c>
      <c r="AJ25" s="560">
        <f t="shared" si="7"/>
        <v>28242.650000000005</v>
      </c>
    </row>
    <row r="26" spans="1:36" s="98" customFormat="1" ht="24.75" customHeight="1">
      <c r="A26" s="877"/>
      <c r="B26" s="525">
        <v>30210119</v>
      </c>
      <c r="C26" s="431" t="s">
        <v>24</v>
      </c>
      <c r="D26" s="382">
        <v>1</v>
      </c>
      <c r="E26" s="360">
        <v>98</v>
      </c>
      <c r="F26" s="52">
        <v>64002403</v>
      </c>
      <c r="G26" s="349" t="s">
        <v>280</v>
      </c>
      <c r="H26" s="59">
        <v>15.56</v>
      </c>
      <c r="I26" s="357">
        <v>18.96</v>
      </c>
      <c r="J26" s="357">
        <v>16.59</v>
      </c>
      <c r="K26" s="540">
        <f t="shared" si="10"/>
        <v>51.11</v>
      </c>
      <c r="L26" s="397" t="s">
        <v>39</v>
      </c>
      <c r="M26" s="377" t="s">
        <v>240</v>
      </c>
      <c r="N26" s="383">
        <v>64002454</v>
      </c>
      <c r="O26" s="435" t="s">
        <v>281</v>
      </c>
      <c r="P26" s="59">
        <v>15.56</v>
      </c>
      <c r="Q26" s="59">
        <v>24.46</v>
      </c>
      <c r="R26" s="59">
        <v>16.59</v>
      </c>
      <c r="S26" s="493">
        <f t="shared" si="11"/>
        <v>56.61</v>
      </c>
      <c r="T26" s="869" t="s">
        <v>39</v>
      </c>
      <c r="U26" s="870"/>
      <c r="V26" s="384">
        <v>41263</v>
      </c>
      <c r="X26" s="443">
        <f t="shared" si="0"/>
        <v>5.5</v>
      </c>
      <c r="Y26" s="444">
        <f t="shared" si="1"/>
        <v>0.1076110350225005</v>
      </c>
      <c r="Z26" s="276">
        <f t="shared" si="2"/>
        <v>5.5</v>
      </c>
      <c r="AA26" s="447">
        <f t="shared" si="3"/>
        <v>56.61</v>
      </c>
      <c r="AB26" s="511"/>
      <c r="AC26" s="536">
        <v>25</v>
      </c>
      <c r="AD26" s="354">
        <v>3</v>
      </c>
      <c r="AE26" s="556">
        <f>K26</f>
        <v>51.11</v>
      </c>
      <c r="AG26" s="548">
        <f t="shared" si="4"/>
        <v>1277.75</v>
      </c>
      <c r="AH26" s="549">
        <f t="shared" si="5"/>
        <v>169.82999999999998</v>
      </c>
      <c r="AI26" s="548">
        <f t="shared" si="6"/>
        <v>1585.08</v>
      </c>
      <c r="AJ26" s="560">
        <f t="shared" si="7"/>
        <v>1431.08</v>
      </c>
    </row>
    <row r="27" spans="1:36" ht="24.75" customHeight="1" thickBot="1">
      <c r="A27" s="877"/>
      <c r="B27" s="526">
        <v>30101948</v>
      </c>
      <c r="C27" s="427" t="s">
        <v>25</v>
      </c>
      <c r="D27" s="57">
        <v>1</v>
      </c>
      <c r="E27" s="367">
        <v>98</v>
      </c>
      <c r="F27" s="64">
        <v>64002527</v>
      </c>
      <c r="G27" s="427" t="s">
        <v>282</v>
      </c>
      <c r="H27" s="61">
        <v>15.56</v>
      </c>
      <c r="I27" s="63">
        <v>18.96</v>
      </c>
      <c r="J27" s="63">
        <v>16.59</v>
      </c>
      <c r="K27" s="546">
        <f>SUM(H27+I27+J27)</f>
        <v>51.11</v>
      </c>
      <c r="L27" s="409" t="s">
        <v>38</v>
      </c>
      <c r="M27" s="400" t="s">
        <v>240</v>
      </c>
      <c r="N27" s="401">
        <v>64002543</v>
      </c>
      <c r="O27" s="438" t="s">
        <v>283</v>
      </c>
      <c r="P27" s="61">
        <v>20.6</v>
      </c>
      <c r="Q27" s="61">
        <v>24.46</v>
      </c>
      <c r="R27" s="61">
        <v>16.59</v>
      </c>
      <c r="S27" s="496">
        <f>SUM(P27+Q27+R27)</f>
        <v>61.650000000000006</v>
      </c>
      <c r="T27" s="874" t="s">
        <v>39</v>
      </c>
      <c r="U27" s="875"/>
      <c r="V27" s="402">
        <v>41263</v>
      </c>
      <c r="X27" s="443">
        <f t="shared" si="0"/>
        <v>10.540000000000006</v>
      </c>
      <c r="Y27" s="444">
        <f t="shared" si="1"/>
        <v>0.20622187438857378</v>
      </c>
      <c r="Z27" s="276">
        <f t="shared" si="2"/>
        <v>10.540000000000006</v>
      </c>
      <c r="AA27" s="447">
        <f t="shared" si="3"/>
        <v>61.650000000000006</v>
      </c>
      <c r="AB27" s="511"/>
      <c r="AC27" s="537">
        <v>78</v>
      </c>
      <c r="AD27" s="40">
        <v>17</v>
      </c>
      <c r="AE27" s="556">
        <f>K27</f>
        <v>51.11</v>
      </c>
      <c r="AG27" s="548">
        <f t="shared" si="4"/>
        <v>3986.58</v>
      </c>
      <c r="AH27" s="549">
        <f t="shared" si="5"/>
        <v>1048.0500000000002</v>
      </c>
      <c r="AI27" s="548">
        <f t="shared" si="6"/>
        <v>5856.750000000001</v>
      </c>
      <c r="AJ27" s="560">
        <f t="shared" si="7"/>
        <v>4855.45</v>
      </c>
    </row>
    <row r="28" spans="1:36" ht="25.5">
      <c r="A28" s="867">
        <v>4</v>
      </c>
      <c r="B28" s="520">
        <v>30101476</v>
      </c>
      <c r="C28" s="430" t="s">
        <v>26</v>
      </c>
      <c r="D28" s="47">
        <v>1</v>
      </c>
      <c r="E28" s="359">
        <v>98</v>
      </c>
      <c r="F28" s="51">
        <v>64000532</v>
      </c>
      <c r="G28" s="425" t="s">
        <v>284</v>
      </c>
      <c r="H28" s="58">
        <v>23.27</v>
      </c>
      <c r="I28" s="375">
        <v>24.46</v>
      </c>
      <c r="J28" s="375">
        <v>16.59</v>
      </c>
      <c r="K28" s="542">
        <f>SUM(H28+I28+J28)</f>
        <v>64.32000000000001</v>
      </c>
      <c r="L28" s="410" t="s">
        <v>39</v>
      </c>
      <c r="M28" s="391" t="s">
        <v>240</v>
      </c>
      <c r="N28" s="392">
        <v>64000540</v>
      </c>
      <c r="O28" s="437" t="s">
        <v>285</v>
      </c>
      <c r="P28" s="58">
        <v>15.66</v>
      </c>
      <c r="Q28" s="58">
        <v>27.31</v>
      </c>
      <c r="R28" s="58">
        <v>16.59</v>
      </c>
      <c r="S28" s="495">
        <f>SUM(P28+Q28+R28)</f>
        <v>59.56</v>
      </c>
      <c r="T28" s="878" t="s">
        <v>39</v>
      </c>
      <c r="U28" s="879"/>
      <c r="V28" s="108">
        <v>41263</v>
      </c>
      <c r="X28" s="497">
        <f t="shared" si="0"/>
        <v>-4.760000000000005</v>
      </c>
      <c r="Y28" s="498">
        <f t="shared" si="1"/>
        <v>-0.07400497512437818</v>
      </c>
      <c r="Z28" s="499">
        <f t="shared" si="2"/>
        <v>-4.760000000000005</v>
      </c>
      <c r="AA28" s="500">
        <f t="shared" si="3"/>
        <v>59.56</v>
      </c>
      <c r="AB28" s="511"/>
      <c r="AC28" s="537">
        <v>31</v>
      </c>
      <c r="AD28" s="354">
        <v>1</v>
      </c>
      <c r="AE28" s="556">
        <f>K28</f>
        <v>64.32000000000001</v>
      </c>
      <c r="AG28" s="548">
        <f t="shared" si="4"/>
        <v>1993.9200000000003</v>
      </c>
      <c r="AH28" s="549">
        <f t="shared" si="5"/>
        <v>59.56</v>
      </c>
      <c r="AI28" s="548">
        <f t="shared" si="6"/>
        <v>1905.92</v>
      </c>
      <c r="AJ28" s="560">
        <f t="shared" si="7"/>
        <v>2058.2400000000002</v>
      </c>
    </row>
    <row r="29" spans="1:36" s="246" customFormat="1" ht="25.5">
      <c r="A29" s="868"/>
      <c r="B29" s="521">
        <v>30101670</v>
      </c>
      <c r="C29" s="431" t="s">
        <v>27</v>
      </c>
      <c r="D29" s="382">
        <v>1</v>
      </c>
      <c r="E29" s="360">
        <v>98</v>
      </c>
      <c r="F29" s="52">
        <v>64001997</v>
      </c>
      <c r="G29" s="349" t="s">
        <v>286</v>
      </c>
      <c r="H29" s="59">
        <v>23.27</v>
      </c>
      <c r="I29" s="357">
        <v>18.96</v>
      </c>
      <c r="J29" s="357">
        <v>16.59</v>
      </c>
      <c r="K29" s="540">
        <f>SUM(H29+I29+J29)</f>
        <v>58.82000000000001</v>
      </c>
      <c r="L29" s="397" t="s">
        <v>39</v>
      </c>
      <c r="M29" s="377" t="s">
        <v>240</v>
      </c>
      <c r="N29" s="383">
        <v>64002284</v>
      </c>
      <c r="O29" s="435" t="s">
        <v>287</v>
      </c>
      <c r="P29" s="59">
        <v>15.66</v>
      </c>
      <c r="Q29" s="59">
        <v>27.31</v>
      </c>
      <c r="R29" s="59">
        <v>16.59</v>
      </c>
      <c r="S29" s="493">
        <f>SUM(P29+Q29+R29)</f>
        <v>59.56</v>
      </c>
      <c r="T29" s="869" t="s">
        <v>39</v>
      </c>
      <c r="U29" s="870"/>
      <c r="V29" s="384">
        <v>41263</v>
      </c>
      <c r="X29" s="443">
        <f t="shared" si="0"/>
        <v>0.7399999999999949</v>
      </c>
      <c r="Y29" s="444">
        <f t="shared" si="1"/>
        <v>0.012580754845290629</v>
      </c>
      <c r="Z29" s="276">
        <f t="shared" si="2"/>
        <v>0.7399999999999949</v>
      </c>
      <c r="AA29" s="447">
        <f t="shared" si="3"/>
        <v>59.56</v>
      </c>
      <c r="AB29" s="513"/>
      <c r="AC29" s="538">
        <v>9</v>
      </c>
      <c r="AD29" s="539">
        <v>1</v>
      </c>
      <c r="AE29" s="558">
        <f>K29</f>
        <v>58.82000000000001</v>
      </c>
      <c r="AG29" s="548">
        <f t="shared" si="4"/>
        <v>529.3800000000001</v>
      </c>
      <c r="AH29" s="549">
        <f t="shared" si="5"/>
        <v>59.56</v>
      </c>
      <c r="AI29" s="548">
        <f t="shared" si="6"/>
        <v>595.6</v>
      </c>
      <c r="AJ29" s="560">
        <f t="shared" si="7"/>
        <v>588.2</v>
      </c>
    </row>
    <row r="30" spans="1:36" ht="25.5">
      <c r="A30" s="882"/>
      <c r="B30" s="521">
        <v>30201055</v>
      </c>
      <c r="C30" s="432" t="s">
        <v>28</v>
      </c>
      <c r="D30" s="50">
        <v>1</v>
      </c>
      <c r="E30" s="361">
        <v>98</v>
      </c>
      <c r="F30" s="29">
        <v>64001989</v>
      </c>
      <c r="G30" s="426" t="s">
        <v>288</v>
      </c>
      <c r="H30" s="27">
        <v>13.88</v>
      </c>
      <c r="I30" s="355">
        <v>18.96</v>
      </c>
      <c r="J30" s="355">
        <v>16.59</v>
      </c>
      <c r="K30" s="491">
        <f>SUM(H30+I30+J30)</f>
        <v>49.43000000000001</v>
      </c>
      <c r="L30" s="406" t="s">
        <v>38</v>
      </c>
      <c r="M30" s="407" t="s">
        <v>240</v>
      </c>
      <c r="N30" s="388">
        <v>64002276</v>
      </c>
      <c r="O30" s="436" t="s">
        <v>289</v>
      </c>
      <c r="P30" s="27">
        <v>15.66</v>
      </c>
      <c r="Q30" s="27">
        <v>24.51</v>
      </c>
      <c r="R30" s="27">
        <v>16.59</v>
      </c>
      <c r="S30" s="494">
        <f>SUM(P30+Q30+R30)</f>
        <v>56.760000000000005</v>
      </c>
      <c r="T30" s="871" t="s">
        <v>39</v>
      </c>
      <c r="U30" s="872"/>
      <c r="V30" s="490">
        <v>41263</v>
      </c>
      <c r="X30" s="453">
        <f t="shared" si="0"/>
        <v>7.329999999999998</v>
      </c>
      <c r="Y30" s="454">
        <f t="shared" si="1"/>
        <v>0.148290511834918</v>
      </c>
      <c r="Z30" s="455">
        <f t="shared" si="2"/>
        <v>7.329999999999998</v>
      </c>
      <c r="AA30" s="456">
        <f t="shared" si="3"/>
        <v>56.760000000000005</v>
      </c>
      <c r="AB30" s="511"/>
      <c r="AC30" s="537"/>
      <c r="AD30" s="40"/>
      <c r="AE30" s="103">
        <v>0</v>
      </c>
      <c r="AG30" s="548">
        <f t="shared" si="4"/>
        <v>0</v>
      </c>
      <c r="AH30" s="549">
        <f t="shared" si="5"/>
        <v>0</v>
      </c>
      <c r="AI30" s="548">
        <f t="shared" si="6"/>
        <v>0</v>
      </c>
      <c r="AJ30" s="560">
        <f t="shared" si="7"/>
        <v>0</v>
      </c>
    </row>
    <row r="31" spans="1:36" s="267" customFormat="1" ht="15.75">
      <c r="A31" s="351"/>
      <c r="B31" s="527"/>
      <c r="C31" s="474"/>
      <c r="D31" s="129"/>
      <c r="E31" s="475"/>
      <c r="F31" s="476"/>
      <c r="G31" s="474"/>
      <c r="H31" s="477"/>
      <c r="I31" s="473"/>
      <c r="J31" s="473"/>
      <c r="K31" s="473"/>
      <c r="L31" s="463"/>
      <c r="M31" s="463"/>
      <c r="N31" s="478"/>
      <c r="O31" s="479"/>
      <c r="P31" s="477"/>
      <c r="Q31" s="477"/>
      <c r="R31" s="477"/>
      <c r="S31" s="480"/>
      <c r="T31" s="481"/>
      <c r="U31" s="481"/>
      <c r="V31" s="468"/>
      <c r="X31" s="482"/>
      <c r="Y31" s="483"/>
      <c r="Z31" s="484"/>
      <c r="AA31" s="485"/>
      <c r="AB31" s="504"/>
      <c r="AC31" s="534"/>
      <c r="AE31" s="531"/>
      <c r="AG31" s="550">
        <f>SUM(AG6:AG30)</f>
        <v>253975.97000000003</v>
      </c>
      <c r="AH31" s="551">
        <f>SUM(AH6:AH30)</f>
        <v>108171.57000000002</v>
      </c>
      <c r="AI31" s="550">
        <f>SUM(AI6:AI30)</f>
        <v>392854.43</v>
      </c>
      <c r="AJ31" s="561">
        <f>SUM(AJ6:AJ30)</f>
        <v>375663.87000000005</v>
      </c>
    </row>
    <row r="32" spans="1:35" s="84" customFormat="1" ht="15.75">
      <c r="A32" s="351"/>
      <c r="B32" s="527"/>
      <c r="C32" s="350"/>
      <c r="D32" s="129"/>
      <c r="E32" s="351"/>
      <c r="F32" s="461"/>
      <c r="G32" s="350"/>
      <c r="H32" s="462"/>
      <c r="I32" s="129"/>
      <c r="J32" s="129"/>
      <c r="K32" s="129"/>
      <c r="L32" s="463"/>
      <c r="M32" s="463"/>
      <c r="N32" s="464"/>
      <c r="O32" s="465"/>
      <c r="P32" s="462"/>
      <c r="Q32" s="462"/>
      <c r="R32" s="462"/>
      <c r="S32" s="466"/>
      <c r="T32" s="467"/>
      <c r="U32" s="467"/>
      <c r="V32" s="468"/>
      <c r="X32" s="486"/>
      <c r="Y32" s="487"/>
      <c r="Z32" s="488"/>
      <c r="AA32" s="489"/>
      <c r="AB32" s="505"/>
      <c r="AC32" s="535"/>
      <c r="AE32" s="532"/>
      <c r="AG32" s="823">
        <f>AG31+AH31</f>
        <v>362147.54000000004</v>
      </c>
      <c r="AH32" s="823"/>
      <c r="AI32" s="550"/>
    </row>
    <row r="33" spans="1:35" s="84" customFormat="1" ht="15.75">
      <c r="A33" s="351"/>
      <c r="B33" s="527"/>
      <c r="C33" s="350"/>
      <c r="D33" s="129"/>
      <c r="E33" s="351"/>
      <c r="F33" s="461"/>
      <c r="G33" s="350"/>
      <c r="H33" s="462"/>
      <c r="I33" s="129"/>
      <c r="J33" s="129"/>
      <c r="K33" s="129"/>
      <c r="L33" s="463"/>
      <c r="M33" s="463"/>
      <c r="N33" s="464"/>
      <c r="O33" s="465"/>
      <c r="P33" s="462"/>
      <c r="Q33" s="462"/>
      <c r="R33" s="462"/>
      <c r="S33" s="466"/>
      <c r="T33" s="467"/>
      <c r="U33" s="467"/>
      <c r="V33" s="468"/>
      <c r="X33" s="486"/>
      <c r="Y33" s="487"/>
      <c r="Z33" s="488"/>
      <c r="AA33" s="489"/>
      <c r="AB33" s="505"/>
      <c r="AC33" s="535"/>
      <c r="AE33" s="532"/>
      <c r="AG33" s="547"/>
      <c r="AH33" s="547"/>
      <c r="AI33" s="532"/>
    </row>
    <row r="34" spans="1:35" s="267" customFormat="1" ht="19.5" customHeight="1" hidden="1">
      <c r="A34" s="883" t="s">
        <v>335</v>
      </c>
      <c r="B34" s="883"/>
      <c r="C34" s="883"/>
      <c r="D34" s="883"/>
      <c r="E34" s="883"/>
      <c r="F34" s="883"/>
      <c r="G34" s="883"/>
      <c r="H34" s="883"/>
      <c r="I34" s="883"/>
      <c r="J34" s="883"/>
      <c r="K34" s="883"/>
      <c r="L34" s="883"/>
      <c r="M34" s="883"/>
      <c r="N34" s="883"/>
      <c r="O34" s="883"/>
      <c r="P34" s="883"/>
      <c r="Q34" s="883"/>
      <c r="R34" s="883"/>
      <c r="S34" s="883"/>
      <c r="T34" s="883"/>
      <c r="U34" s="883"/>
      <c r="V34" s="883"/>
      <c r="W34" s="84"/>
      <c r="X34" s="469"/>
      <c r="Y34" s="470"/>
      <c r="Z34" s="471"/>
      <c r="AA34" s="472"/>
      <c r="AB34" s="504"/>
      <c r="AC34" s="534"/>
      <c r="AE34" s="531"/>
      <c r="AG34" s="531"/>
      <c r="AI34" s="531">
        <f>AI31-AG32</f>
        <v>30706.889999999956</v>
      </c>
    </row>
    <row r="35" spans="1:36" s="273" customFormat="1" ht="33" customHeight="1" hidden="1" thickBot="1">
      <c r="A35" s="362" t="s">
        <v>290</v>
      </c>
      <c r="B35" s="528" t="s">
        <v>291</v>
      </c>
      <c r="C35" s="448" t="s">
        <v>292</v>
      </c>
      <c r="D35" s="364">
        <v>1</v>
      </c>
      <c r="E35" s="365">
        <v>98</v>
      </c>
      <c r="F35" s="366">
        <v>64002411</v>
      </c>
      <c r="G35" s="448" t="s">
        <v>293</v>
      </c>
      <c r="H35" s="449">
        <v>5.65</v>
      </c>
      <c r="I35" s="363">
        <v>11.71</v>
      </c>
      <c r="J35" s="363">
        <v>16.59</v>
      </c>
      <c r="K35" s="363">
        <v>33.95</v>
      </c>
      <c r="L35" s="399" t="s">
        <v>39</v>
      </c>
      <c r="M35" s="400" t="s">
        <v>240</v>
      </c>
      <c r="N35" s="450">
        <v>64002462</v>
      </c>
      <c r="O35" s="451" t="s">
        <v>294</v>
      </c>
      <c r="P35" s="449">
        <v>5.62</v>
      </c>
      <c r="Q35" s="449">
        <v>14.46</v>
      </c>
      <c r="R35" s="449">
        <v>17.59</v>
      </c>
      <c r="S35" s="452">
        <f>SUM(P35+Q35+R35)</f>
        <v>37.67</v>
      </c>
      <c r="T35" s="884" t="s">
        <v>39</v>
      </c>
      <c r="U35" s="885"/>
      <c r="V35" s="402">
        <v>41263</v>
      </c>
      <c r="X35" s="457">
        <f aca="true" t="shared" si="12" ref="X35:X45">S35-K35</f>
        <v>3.719999999999999</v>
      </c>
      <c r="Y35" s="458">
        <f aca="true" t="shared" si="13" ref="Y35:Y45">X35/K35</f>
        <v>0.1095729013254786</v>
      </c>
      <c r="Z35" s="459">
        <f aca="true" t="shared" si="14" ref="Z35:Z45">K35*Y35</f>
        <v>3.719999999999999</v>
      </c>
      <c r="AA35" s="460">
        <f aca="true" t="shared" si="15" ref="AA35:AA45">K35+Z35</f>
        <v>37.67</v>
      </c>
      <c r="AB35" s="503"/>
      <c r="AC35" s="518"/>
      <c r="AE35" s="515"/>
      <c r="AG35" s="515"/>
      <c r="AI35" s="515"/>
      <c r="AJ35" s="329">
        <f>AJ31-AG32</f>
        <v>13516.330000000016</v>
      </c>
    </row>
    <row r="36" spans="1:27" ht="33" customHeight="1" hidden="1" thickBot="1">
      <c r="A36" s="411" t="s">
        <v>295</v>
      </c>
      <c r="B36" s="529" t="s">
        <v>291</v>
      </c>
      <c r="C36" s="429" t="s">
        <v>296</v>
      </c>
      <c r="D36" s="412">
        <v>1</v>
      </c>
      <c r="E36" s="413">
        <v>98</v>
      </c>
      <c r="F36" s="414">
        <v>64000591</v>
      </c>
      <c r="G36" s="429" t="s">
        <v>297</v>
      </c>
      <c r="H36" s="415">
        <v>5.57</v>
      </c>
      <c r="I36" s="416">
        <v>19.01</v>
      </c>
      <c r="J36" s="416">
        <v>16.59</v>
      </c>
      <c r="K36" s="415">
        <f>SUM(H36+I36+J36)</f>
        <v>41.17</v>
      </c>
      <c r="L36" s="417" t="s">
        <v>39</v>
      </c>
      <c r="M36" s="418" t="s">
        <v>240</v>
      </c>
      <c r="N36" s="419">
        <v>64002306</v>
      </c>
      <c r="O36" s="440" t="s">
        <v>298</v>
      </c>
      <c r="P36" s="415">
        <v>7.3</v>
      </c>
      <c r="Q36" s="415">
        <v>21.81</v>
      </c>
      <c r="R36" s="415">
        <v>16.59</v>
      </c>
      <c r="S36" s="441">
        <f aca="true" t="shared" si="16" ref="S36:S45">SUM(P36+Q36+R36)</f>
        <v>45.7</v>
      </c>
      <c r="T36" s="880" t="s">
        <v>39</v>
      </c>
      <c r="U36" s="881"/>
      <c r="V36" s="420">
        <v>41263</v>
      </c>
      <c r="X36" s="443">
        <f t="shared" si="12"/>
        <v>4.530000000000001</v>
      </c>
      <c r="Y36" s="444">
        <f t="shared" si="13"/>
        <v>0.11003157639057569</v>
      </c>
      <c r="Z36" s="276">
        <f t="shared" si="14"/>
        <v>4.530000000000001</v>
      </c>
      <c r="AA36" s="447">
        <f t="shared" si="15"/>
        <v>45.7</v>
      </c>
    </row>
    <row r="37" spans="1:27" ht="33" customHeight="1" hidden="1" thickBot="1">
      <c r="A37" s="411" t="s">
        <v>299</v>
      </c>
      <c r="B37" s="529" t="s">
        <v>291</v>
      </c>
      <c r="C37" s="429" t="s">
        <v>300</v>
      </c>
      <c r="D37" s="412">
        <v>1</v>
      </c>
      <c r="E37" s="413">
        <v>98</v>
      </c>
      <c r="F37" s="414">
        <v>64000575</v>
      </c>
      <c r="G37" s="429" t="s">
        <v>301</v>
      </c>
      <c r="H37" s="415">
        <v>18.92</v>
      </c>
      <c r="I37" s="416">
        <v>20.58</v>
      </c>
      <c r="J37" s="416">
        <v>16.59</v>
      </c>
      <c r="K37" s="415">
        <f aca="true" t="shared" si="17" ref="K37:K45">SUM(H37+I37+J37)</f>
        <v>56.09</v>
      </c>
      <c r="L37" s="417" t="s">
        <v>39</v>
      </c>
      <c r="M37" s="418" t="s">
        <v>240</v>
      </c>
      <c r="N37" s="419">
        <v>64000567</v>
      </c>
      <c r="O37" s="440" t="s">
        <v>302</v>
      </c>
      <c r="P37" s="415">
        <v>15.56</v>
      </c>
      <c r="Q37" s="415">
        <v>21.81</v>
      </c>
      <c r="R37" s="415">
        <v>16.59</v>
      </c>
      <c r="S37" s="441">
        <f t="shared" si="16"/>
        <v>53.959999999999994</v>
      </c>
      <c r="T37" s="880" t="s">
        <v>39</v>
      </c>
      <c r="U37" s="881"/>
      <c r="V37" s="420">
        <v>41263</v>
      </c>
      <c r="X37" s="443">
        <f t="shared" si="12"/>
        <v>-2.1300000000000097</v>
      </c>
      <c r="Y37" s="444">
        <f t="shared" si="13"/>
        <v>-0.037974683544303965</v>
      </c>
      <c r="Z37" s="276">
        <f t="shared" si="14"/>
        <v>-2.1300000000000097</v>
      </c>
      <c r="AA37" s="447">
        <f t="shared" si="15"/>
        <v>53.959999999999994</v>
      </c>
    </row>
    <row r="38" spans="1:27" ht="33" customHeight="1" hidden="1" thickBot="1">
      <c r="A38" s="411" t="s">
        <v>303</v>
      </c>
      <c r="B38" s="529" t="s">
        <v>291</v>
      </c>
      <c r="C38" s="429" t="s">
        <v>304</v>
      </c>
      <c r="D38" s="412">
        <v>1</v>
      </c>
      <c r="E38" s="413">
        <v>98</v>
      </c>
      <c r="F38" s="414">
        <v>64002012</v>
      </c>
      <c r="G38" s="429" t="s">
        <v>305</v>
      </c>
      <c r="H38" s="415">
        <v>19.5</v>
      </c>
      <c r="I38" s="416">
        <v>20.58</v>
      </c>
      <c r="J38" s="416">
        <v>16.59</v>
      </c>
      <c r="K38" s="415">
        <f t="shared" si="17"/>
        <v>56.67</v>
      </c>
      <c r="L38" s="417" t="s">
        <v>39</v>
      </c>
      <c r="M38" s="418" t="s">
        <v>240</v>
      </c>
      <c r="N38" s="419">
        <v>64002314</v>
      </c>
      <c r="O38" s="440" t="s">
        <v>306</v>
      </c>
      <c r="P38" s="415">
        <v>22.28</v>
      </c>
      <c r="Q38" s="415">
        <v>21.81</v>
      </c>
      <c r="R38" s="415">
        <v>16.59</v>
      </c>
      <c r="S38" s="441">
        <f t="shared" si="16"/>
        <v>60.68000000000001</v>
      </c>
      <c r="T38" s="880" t="s">
        <v>39</v>
      </c>
      <c r="U38" s="881"/>
      <c r="V38" s="420">
        <v>41263</v>
      </c>
      <c r="X38" s="443">
        <f t="shared" si="12"/>
        <v>4.010000000000005</v>
      </c>
      <c r="Y38" s="444">
        <f t="shared" si="13"/>
        <v>0.07076054349744142</v>
      </c>
      <c r="Z38" s="276">
        <f t="shared" si="14"/>
        <v>4.010000000000005</v>
      </c>
      <c r="AA38" s="447">
        <f t="shared" si="15"/>
        <v>60.68000000000001</v>
      </c>
    </row>
    <row r="39" spans="1:28" ht="33" customHeight="1" hidden="1" thickBot="1">
      <c r="A39" s="411" t="s">
        <v>307</v>
      </c>
      <c r="B39" s="529" t="s">
        <v>291</v>
      </c>
      <c r="C39" s="429" t="s">
        <v>308</v>
      </c>
      <c r="D39" s="412">
        <v>1</v>
      </c>
      <c r="E39" s="413">
        <v>98</v>
      </c>
      <c r="F39" s="414">
        <v>64002420</v>
      </c>
      <c r="G39" s="429" t="s">
        <v>309</v>
      </c>
      <c r="H39" s="415">
        <v>11.21</v>
      </c>
      <c r="I39" s="416">
        <v>24.36</v>
      </c>
      <c r="J39" s="416">
        <v>16.59</v>
      </c>
      <c r="K39" s="415">
        <f t="shared" si="17"/>
        <v>52.16</v>
      </c>
      <c r="L39" s="417" t="s">
        <v>39</v>
      </c>
      <c r="M39" s="418" t="s">
        <v>240</v>
      </c>
      <c r="N39" s="419">
        <v>64002470</v>
      </c>
      <c r="O39" s="440" t="s">
        <v>310</v>
      </c>
      <c r="P39" s="415">
        <v>12.99</v>
      </c>
      <c r="Q39" s="415">
        <v>27.21</v>
      </c>
      <c r="R39" s="415">
        <v>16.59</v>
      </c>
      <c r="S39" s="441">
        <f t="shared" si="16"/>
        <v>56.790000000000006</v>
      </c>
      <c r="T39" s="880" t="s">
        <v>39</v>
      </c>
      <c r="U39" s="881"/>
      <c r="V39" s="420">
        <v>41263</v>
      </c>
      <c r="X39" s="443">
        <f t="shared" si="12"/>
        <v>4.63000000000001</v>
      </c>
      <c r="Y39" s="444">
        <f t="shared" si="13"/>
        <v>0.08876533742331308</v>
      </c>
      <c r="Z39" s="276">
        <f t="shared" si="14"/>
        <v>4.63000000000001</v>
      </c>
      <c r="AA39" s="447">
        <f t="shared" si="15"/>
        <v>56.790000000000006</v>
      </c>
      <c r="AB39" s="503"/>
    </row>
    <row r="40" spans="1:27" ht="33" customHeight="1" hidden="1" thickBot="1">
      <c r="A40" s="411" t="s">
        <v>311</v>
      </c>
      <c r="B40" s="529" t="s">
        <v>291</v>
      </c>
      <c r="C40" s="429" t="s">
        <v>312</v>
      </c>
      <c r="D40" s="412">
        <v>1</v>
      </c>
      <c r="E40" s="413">
        <v>98</v>
      </c>
      <c r="F40" s="414">
        <v>64002020</v>
      </c>
      <c r="G40" s="429" t="s">
        <v>313</v>
      </c>
      <c r="H40" s="415">
        <v>16.47</v>
      </c>
      <c r="I40" s="416">
        <v>19.38</v>
      </c>
      <c r="J40" s="416">
        <v>16.59</v>
      </c>
      <c r="K40" s="415">
        <f t="shared" si="17"/>
        <v>52.44</v>
      </c>
      <c r="L40" s="417" t="s">
        <v>39</v>
      </c>
      <c r="M40" s="418" t="s">
        <v>240</v>
      </c>
      <c r="N40" s="419">
        <v>64002322</v>
      </c>
      <c r="O40" s="440" t="s">
        <v>314</v>
      </c>
      <c r="P40" s="415">
        <v>16.47</v>
      </c>
      <c r="Q40" s="415">
        <v>27.21</v>
      </c>
      <c r="R40" s="415">
        <v>16.59</v>
      </c>
      <c r="S40" s="441">
        <f t="shared" si="16"/>
        <v>60.269999999999996</v>
      </c>
      <c r="T40" s="880" t="s">
        <v>39</v>
      </c>
      <c r="U40" s="881"/>
      <c r="V40" s="420">
        <v>41263</v>
      </c>
      <c r="X40" s="443">
        <f t="shared" si="12"/>
        <v>7.829999999999998</v>
      </c>
      <c r="Y40" s="444">
        <f t="shared" si="13"/>
        <v>0.14931350114416472</v>
      </c>
      <c r="Z40" s="276">
        <f t="shared" si="14"/>
        <v>7.829999999999997</v>
      </c>
      <c r="AA40" s="447">
        <f t="shared" si="15"/>
        <v>60.269999999999996</v>
      </c>
    </row>
    <row r="41" spans="1:27" ht="33" customHeight="1" hidden="1" thickBot="1">
      <c r="A41" s="411" t="s">
        <v>315</v>
      </c>
      <c r="B41" s="529" t="s">
        <v>291</v>
      </c>
      <c r="C41" s="429" t="s">
        <v>316</v>
      </c>
      <c r="D41" s="412">
        <v>1</v>
      </c>
      <c r="E41" s="413">
        <v>98</v>
      </c>
      <c r="F41" s="414">
        <v>64002039</v>
      </c>
      <c r="G41" s="429" t="s">
        <v>317</v>
      </c>
      <c r="H41" s="415">
        <v>16.47</v>
      </c>
      <c r="I41" s="416">
        <v>24.36</v>
      </c>
      <c r="J41" s="416">
        <v>16.59</v>
      </c>
      <c r="K41" s="415">
        <f t="shared" si="17"/>
        <v>57.42</v>
      </c>
      <c r="L41" s="417" t="s">
        <v>39</v>
      </c>
      <c r="M41" s="418" t="s">
        <v>240</v>
      </c>
      <c r="N41" s="419">
        <v>64002330</v>
      </c>
      <c r="O41" s="440" t="s">
        <v>318</v>
      </c>
      <c r="P41" s="415">
        <v>16.47</v>
      </c>
      <c r="Q41" s="415">
        <v>27.21</v>
      </c>
      <c r="R41" s="415">
        <v>16.59</v>
      </c>
      <c r="S41" s="441">
        <f t="shared" si="16"/>
        <v>60.269999999999996</v>
      </c>
      <c r="T41" s="880" t="s">
        <v>39</v>
      </c>
      <c r="U41" s="881"/>
      <c r="V41" s="420">
        <v>41263</v>
      </c>
      <c r="X41" s="443">
        <f t="shared" si="12"/>
        <v>2.8499999999999943</v>
      </c>
      <c r="Y41" s="444">
        <f t="shared" si="13"/>
        <v>0.04963427377220471</v>
      </c>
      <c r="Z41" s="276">
        <f t="shared" si="14"/>
        <v>2.8499999999999943</v>
      </c>
      <c r="AA41" s="447">
        <f t="shared" si="15"/>
        <v>60.269999999999996</v>
      </c>
    </row>
    <row r="42" spans="1:28" ht="33" customHeight="1" hidden="1" thickBot="1">
      <c r="A42" s="411" t="s">
        <v>319</v>
      </c>
      <c r="B42" s="529" t="s">
        <v>291</v>
      </c>
      <c r="C42" s="429" t="s">
        <v>320</v>
      </c>
      <c r="D42" s="412">
        <v>1</v>
      </c>
      <c r="E42" s="413">
        <v>98</v>
      </c>
      <c r="F42" s="414">
        <v>64002438</v>
      </c>
      <c r="G42" s="429" t="s">
        <v>321</v>
      </c>
      <c r="H42" s="415">
        <v>16.47</v>
      </c>
      <c r="I42" s="416">
        <v>24.41</v>
      </c>
      <c r="J42" s="416">
        <v>16.59</v>
      </c>
      <c r="K42" s="415">
        <f t="shared" si="17"/>
        <v>57.47</v>
      </c>
      <c r="L42" s="417" t="s">
        <v>39</v>
      </c>
      <c r="M42" s="418" t="s">
        <v>240</v>
      </c>
      <c r="N42" s="419">
        <v>64002489</v>
      </c>
      <c r="O42" s="440" t="s">
        <v>322</v>
      </c>
      <c r="P42" s="415">
        <v>16.57</v>
      </c>
      <c r="Q42" s="415">
        <v>27.21</v>
      </c>
      <c r="R42" s="415">
        <v>16.59</v>
      </c>
      <c r="S42" s="441">
        <f t="shared" si="16"/>
        <v>60.370000000000005</v>
      </c>
      <c r="T42" s="880" t="s">
        <v>39</v>
      </c>
      <c r="U42" s="881"/>
      <c r="V42" s="420">
        <v>41263</v>
      </c>
      <c r="X42" s="443">
        <f t="shared" si="12"/>
        <v>2.9000000000000057</v>
      </c>
      <c r="Y42" s="444">
        <f t="shared" si="13"/>
        <v>0.050461110144423275</v>
      </c>
      <c r="Z42" s="276">
        <f t="shared" si="14"/>
        <v>2.9000000000000057</v>
      </c>
      <c r="AA42" s="447">
        <f t="shared" si="15"/>
        <v>60.370000000000005</v>
      </c>
      <c r="AB42" s="503"/>
    </row>
    <row r="43" spans="1:27" ht="33" customHeight="1" hidden="1" thickBot="1">
      <c r="A43" s="411" t="s">
        <v>323</v>
      </c>
      <c r="B43" s="529" t="s">
        <v>291</v>
      </c>
      <c r="C43" s="429" t="s">
        <v>324</v>
      </c>
      <c r="D43" s="412">
        <v>1</v>
      </c>
      <c r="E43" s="413">
        <v>98</v>
      </c>
      <c r="F43" s="414">
        <v>64002047</v>
      </c>
      <c r="G43" s="429" t="s">
        <v>325</v>
      </c>
      <c r="H43" s="415">
        <v>16.57</v>
      </c>
      <c r="I43" s="416">
        <v>24.46</v>
      </c>
      <c r="J43" s="416">
        <v>16.59</v>
      </c>
      <c r="K43" s="415">
        <f t="shared" si="17"/>
        <v>57.620000000000005</v>
      </c>
      <c r="L43" s="417" t="s">
        <v>39</v>
      </c>
      <c r="M43" s="418" t="s">
        <v>240</v>
      </c>
      <c r="N43" s="419">
        <v>64000583</v>
      </c>
      <c r="O43" s="440" t="s">
        <v>325</v>
      </c>
      <c r="P43" s="415">
        <v>16.57</v>
      </c>
      <c r="Q43" s="415">
        <v>27.21</v>
      </c>
      <c r="R43" s="415">
        <v>16.59</v>
      </c>
      <c r="S43" s="441">
        <f t="shared" si="16"/>
        <v>60.370000000000005</v>
      </c>
      <c r="T43" s="880" t="s">
        <v>39</v>
      </c>
      <c r="U43" s="881"/>
      <c r="V43" s="420">
        <v>41263</v>
      </c>
      <c r="X43" s="443">
        <f t="shared" si="12"/>
        <v>2.75</v>
      </c>
      <c r="Y43" s="444">
        <f t="shared" si="13"/>
        <v>0.04772648385977091</v>
      </c>
      <c r="Z43" s="276">
        <f t="shared" si="14"/>
        <v>2.75</v>
      </c>
      <c r="AA43" s="447">
        <f t="shared" si="15"/>
        <v>60.370000000000005</v>
      </c>
    </row>
    <row r="44" spans="1:28" ht="33" customHeight="1" hidden="1" thickBot="1">
      <c r="A44" s="411" t="s">
        <v>326</v>
      </c>
      <c r="B44" s="529" t="s">
        <v>291</v>
      </c>
      <c r="C44" s="429" t="s">
        <v>327</v>
      </c>
      <c r="D44" s="412">
        <v>1</v>
      </c>
      <c r="E44" s="413">
        <v>98</v>
      </c>
      <c r="F44" s="414">
        <v>64002446</v>
      </c>
      <c r="G44" s="429" t="s">
        <v>328</v>
      </c>
      <c r="H44" s="415">
        <v>19.93</v>
      </c>
      <c r="I44" s="416">
        <v>24.46</v>
      </c>
      <c r="J44" s="416">
        <v>16.59</v>
      </c>
      <c r="K44" s="415">
        <f t="shared" si="17"/>
        <v>60.980000000000004</v>
      </c>
      <c r="L44" s="417" t="s">
        <v>39</v>
      </c>
      <c r="M44" s="418" t="s">
        <v>240</v>
      </c>
      <c r="N44" s="419">
        <v>64002497</v>
      </c>
      <c r="O44" s="440" t="s">
        <v>329</v>
      </c>
      <c r="P44" s="415">
        <v>31.99</v>
      </c>
      <c r="Q44" s="415">
        <v>27.21</v>
      </c>
      <c r="R44" s="415">
        <v>16.59</v>
      </c>
      <c r="S44" s="441">
        <f t="shared" si="16"/>
        <v>75.79</v>
      </c>
      <c r="T44" s="880" t="s">
        <v>39</v>
      </c>
      <c r="U44" s="881"/>
      <c r="V44" s="420">
        <v>41263</v>
      </c>
      <c r="X44" s="443">
        <f t="shared" si="12"/>
        <v>14.810000000000002</v>
      </c>
      <c r="Y44" s="444">
        <f t="shared" si="13"/>
        <v>0.24286651361102002</v>
      </c>
      <c r="Z44" s="276">
        <f t="shared" si="14"/>
        <v>14.810000000000002</v>
      </c>
      <c r="AA44" s="447">
        <f t="shared" si="15"/>
        <v>75.79</v>
      </c>
      <c r="AB44" s="503"/>
    </row>
    <row r="45" spans="1:27" ht="51.75" hidden="1" thickBot="1">
      <c r="A45" s="411" t="s">
        <v>330</v>
      </c>
      <c r="B45" s="529" t="s">
        <v>291</v>
      </c>
      <c r="C45" s="429" t="s">
        <v>331</v>
      </c>
      <c r="D45" s="412">
        <v>1</v>
      </c>
      <c r="E45" s="413">
        <v>98</v>
      </c>
      <c r="F45" s="421">
        <v>64002535</v>
      </c>
      <c r="G45" s="429" t="s">
        <v>332</v>
      </c>
      <c r="H45" s="415">
        <v>20.84</v>
      </c>
      <c r="I45" s="416">
        <v>29.96</v>
      </c>
      <c r="J45" s="416">
        <v>16.59</v>
      </c>
      <c r="K45" s="415">
        <f t="shared" si="17"/>
        <v>67.39</v>
      </c>
      <c r="L45" s="417" t="s">
        <v>39</v>
      </c>
      <c r="M45" s="418" t="s">
        <v>240</v>
      </c>
      <c r="N45" s="419">
        <v>64002551</v>
      </c>
      <c r="O45" s="440" t="s">
        <v>333</v>
      </c>
      <c r="P45" s="415">
        <v>25.09</v>
      </c>
      <c r="Q45" s="415">
        <v>32.71</v>
      </c>
      <c r="R45" s="415">
        <v>16.59</v>
      </c>
      <c r="S45" s="441">
        <f t="shared" si="16"/>
        <v>74.39</v>
      </c>
      <c r="T45" s="880" t="s">
        <v>39</v>
      </c>
      <c r="U45" s="881"/>
      <c r="V45" s="420">
        <v>41263</v>
      </c>
      <c r="X45" s="443">
        <f t="shared" si="12"/>
        <v>7</v>
      </c>
      <c r="Y45" s="444">
        <f t="shared" si="13"/>
        <v>0.10387297818667458</v>
      </c>
      <c r="Z45" s="276">
        <f t="shared" si="14"/>
        <v>7</v>
      </c>
      <c r="AA45" s="447">
        <f t="shared" si="15"/>
        <v>74.39</v>
      </c>
    </row>
    <row r="46" ht="12.75">
      <c r="AJ46" s="320">
        <f>AJ31-AG32</f>
        <v>13516.330000000016</v>
      </c>
    </row>
  </sheetData>
  <sheetProtection/>
  <mergeCells count="63">
    <mergeCell ref="T41:U41"/>
    <mergeCell ref="T42:U42"/>
    <mergeCell ref="T43:U43"/>
    <mergeCell ref="T44:U44"/>
    <mergeCell ref="T45:U45"/>
    <mergeCell ref="A34:V34"/>
    <mergeCell ref="T35:U35"/>
    <mergeCell ref="T36:U36"/>
    <mergeCell ref="T37:U37"/>
    <mergeCell ref="T38:U38"/>
    <mergeCell ref="T39:U39"/>
    <mergeCell ref="T40:U40"/>
    <mergeCell ref="T26:U26"/>
    <mergeCell ref="T27:U27"/>
    <mergeCell ref="A28:A30"/>
    <mergeCell ref="T28:U28"/>
    <mergeCell ref="T29:U29"/>
    <mergeCell ref="T30:U30"/>
    <mergeCell ref="T17:U17"/>
    <mergeCell ref="T18:U18"/>
    <mergeCell ref="A19:A27"/>
    <mergeCell ref="T19:U19"/>
    <mergeCell ref="T20:U20"/>
    <mergeCell ref="T21:U21"/>
    <mergeCell ref="T22:U22"/>
    <mergeCell ref="T24:U24"/>
    <mergeCell ref="T25:U25"/>
    <mergeCell ref="T4:U4"/>
    <mergeCell ref="A6:A8"/>
    <mergeCell ref="T7:U7"/>
    <mergeCell ref="T8:U8"/>
    <mergeCell ref="A9:A18"/>
    <mergeCell ref="T10:U10"/>
    <mergeCell ref="T11:U11"/>
    <mergeCell ref="T12:U12"/>
    <mergeCell ref="T13:U13"/>
    <mergeCell ref="T16:U16"/>
    <mergeCell ref="N4:N5"/>
    <mergeCell ref="O4:O5"/>
    <mergeCell ref="P4:P5"/>
    <mergeCell ref="Q4:Q5"/>
    <mergeCell ref="R4:R5"/>
    <mergeCell ref="S4:S5"/>
    <mergeCell ref="C3:C5"/>
    <mergeCell ref="D3:L3"/>
    <mergeCell ref="M3:U3"/>
    <mergeCell ref="V3:V4"/>
    <mergeCell ref="D4:D5"/>
    <mergeCell ref="E4:E5"/>
    <mergeCell ref="F4:F5"/>
    <mergeCell ref="G4:G5"/>
    <mergeCell ref="H4:H5"/>
    <mergeCell ref="M4:M5"/>
    <mergeCell ref="AG32:AH32"/>
    <mergeCell ref="A1:N1"/>
    <mergeCell ref="A2:G2"/>
    <mergeCell ref="N2:V2"/>
    <mergeCell ref="A3:A5"/>
    <mergeCell ref="B3:B5"/>
    <mergeCell ref="I4:I5"/>
    <mergeCell ref="J4:J5"/>
    <mergeCell ref="K4:K5"/>
    <mergeCell ref="L4:L5"/>
  </mergeCells>
  <printOptions horizontalCentered="1"/>
  <pageMargins left="0" right="0" top="0" bottom="0" header="0.31496062992125984" footer="0.31496062992125984"/>
  <pageSetup horizontalDpi="600" verticalDpi="600" orientation="landscape" paperSize="9" scale="65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41"/>
  <sheetViews>
    <sheetView showGridLines="0" zoomScaleSheetLayoutView="90" workbookViewId="0" topLeftCell="A1">
      <selection activeCell="E5" sqref="E5"/>
    </sheetView>
  </sheetViews>
  <sheetFormatPr defaultColWidth="9.140625" defaultRowHeight="12.75"/>
  <cols>
    <col min="1" max="1" width="7.57421875" style="2" bestFit="1" customWidth="1"/>
    <col min="2" max="2" width="12.57421875" style="0" bestFit="1" customWidth="1"/>
    <col min="3" max="3" width="63.8515625" style="0" customWidth="1"/>
    <col min="4" max="4" width="6.00390625" style="0" customWidth="1"/>
    <col min="5" max="5" width="11.7109375" style="0" customWidth="1"/>
    <col min="6" max="8" width="6.7109375" style="3" hidden="1" customWidth="1"/>
    <col min="9" max="9" width="11.140625" style="3" customWidth="1"/>
    <col min="10" max="10" width="0.85546875" style="3" customWidth="1"/>
    <col min="11" max="11" width="7.421875" style="3" customWidth="1"/>
    <col min="12" max="12" width="11.00390625" style="0" customWidth="1"/>
    <col min="13" max="15" width="6.7109375" style="0" hidden="1" customWidth="1"/>
    <col min="16" max="16" width="9.421875" style="0" customWidth="1"/>
    <col min="17" max="17" width="11.57421875" style="0" bestFit="1" customWidth="1"/>
    <col min="18" max="18" width="1.8515625" style="0" customWidth="1"/>
    <col min="19" max="19" width="3.8515625" style="0" customWidth="1"/>
    <col min="20" max="20" width="9.140625" style="0" customWidth="1"/>
  </cols>
  <sheetData>
    <row r="1" spans="1:17" ht="53.25" customHeight="1">
      <c r="A1" s="886" t="s">
        <v>345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</row>
    <row r="2" spans="1:17" s="660" customFormat="1" ht="18.75" customHeight="1" thickBot="1">
      <c r="A2" s="887" t="s">
        <v>361</v>
      </c>
      <c r="B2" s="887"/>
      <c r="C2" s="887"/>
      <c r="D2" s="888"/>
      <c r="E2" s="888"/>
      <c r="F2" s="888"/>
      <c r="G2" s="888"/>
      <c r="H2" s="888"/>
      <c r="I2" s="888"/>
      <c r="J2" s="887"/>
      <c r="K2" s="888"/>
      <c r="L2" s="888"/>
      <c r="M2" s="888"/>
      <c r="N2" s="888"/>
      <c r="O2" s="888"/>
      <c r="P2" s="888"/>
      <c r="Q2" s="887"/>
    </row>
    <row r="3" spans="1:17" s="660" customFormat="1" ht="49.5" customHeight="1" thickBot="1">
      <c r="A3" s="900" t="s">
        <v>195</v>
      </c>
      <c r="B3" s="902" t="s">
        <v>346</v>
      </c>
      <c r="C3" s="904" t="s">
        <v>0</v>
      </c>
      <c r="D3" s="897" t="s">
        <v>389</v>
      </c>
      <c r="E3" s="898"/>
      <c r="F3" s="898"/>
      <c r="G3" s="898"/>
      <c r="H3" s="898"/>
      <c r="I3" s="899"/>
      <c r="J3" s="682"/>
      <c r="K3" s="897" t="s">
        <v>390</v>
      </c>
      <c r="L3" s="898"/>
      <c r="M3" s="898"/>
      <c r="N3" s="898"/>
      <c r="O3" s="898"/>
      <c r="P3" s="899"/>
      <c r="Q3" s="892" t="s">
        <v>1</v>
      </c>
    </row>
    <row r="4" spans="1:17" s="42" customFormat="1" ht="33.75" customHeight="1" thickBot="1">
      <c r="A4" s="901"/>
      <c r="B4" s="903"/>
      <c r="C4" s="905"/>
      <c r="D4" s="686" t="s">
        <v>30</v>
      </c>
      <c r="E4" s="681" t="s">
        <v>387</v>
      </c>
      <c r="F4" s="681" t="s">
        <v>346</v>
      </c>
      <c r="G4" s="681" t="s">
        <v>346</v>
      </c>
      <c r="H4" s="681" t="s">
        <v>346</v>
      </c>
      <c r="I4" s="687" t="s">
        <v>348</v>
      </c>
      <c r="J4" s="894"/>
      <c r="K4" s="686" t="s">
        <v>30</v>
      </c>
      <c r="L4" s="681" t="s">
        <v>388</v>
      </c>
      <c r="M4" s="681" t="s">
        <v>346</v>
      </c>
      <c r="N4" s="681" t="s">
        <v>346</v>
      </c>
      <c r="O4" s="681" t="s">
        <v>346</v>
      </c>
      <c r="P4" s="687" t="s">
        <v>348</v>
      </c>
      <c r="Q4" s="893"/>
    </row>
    <row r="5" spans="1:17" s="42" customFormat="1" ht="15.75" customHeight="1">
      <c r="A5" s="889">
        <v>1</v>
      </c>
      <c r="B5" s="374">
        <v>20104073</v>
      </c>
      <c r="C5" s="661" t="s">
        <v>6</v>
      </c>
      <c r="D5" s="375">
        <v>1</v>
      </c>
      <c r="E5" s="731">
        <v>64000478</v>
      </c>
      <c r="F5" s="58">
        <v>3.89</v>
      </c>
      <c r="G5" s="375">
        <v>1.65</v>
      </c>
      <c r="H5" s="375">
        <v>16.69</v>
      </c>
      <c r="I5" s="375">
        <f aca="true" t="shared" si="0" ref="I5:I29">SUM(F5+G5+H5)</f>
        <v>22.23</v>
      </c>
      <c r="J5" s="895"/>
      <c r="K5" s="403" t="s">
        <v>240</v>
      </c>
      <c r="L5" s="736">
        <v>64000486</v>
      </c>
      <c r="M5" s="58">
        <v>5.57</v>
      </c>
      <c r="N5" s="58">
        <v>2.75</v>
      </c>
      <c r="O5" s="58">
        <v>16.69</v>
      </c>
      <c r="P5" s="662">
        <f>SUM(M5+N5+O5)</f>
        <v>25.01</v>
      </c>
      <c r="Q5" s="663">
        <v>41263</v>
      </c>
    </row>
    <row r="6" spans="1:17" s="42" customFormat="1" ht="15.75" customHeight="1">
      <c r="A6" s="890"/>
      <c r="B6" s="358">
        <v>30101107</v>
      </c>
      <c r="C6" s="615" t="s">
        <v>7</v>
      </c>
      <c r="D6" s="357">
        <v>1</v>
      </c>
      <c r="E6" s="732">
        <v>64001776</v>
      </c>
      <c r="F6" s="59">
        <v>3.89</v>
      </c>
      <c r="G6" s="357">
        <v>10.61</v>
      </c>
      <c r="H6" s="357">
        <v>16.59</v>
      </c>
      <c r="I6" s="357">
        <f t="shared" si="0"/>
        <v>31.09</v>
      </c>
      <c r="J6" s="895"/>
      <c r="K6" s="34" t="s">
        <v>240</v>
      </c>
      <c r="L6" s="737">
        <v>64002063</v>
      </c>
      <c r="M6" s="59">
        <v>5.57</v>
      </c>
      <c r="N6" s="59">
        <v>11.71</v>
      </c>
      <c r="O6" s="59">
        <v>16.59</v>
      </c>
      <c r="P6" s="664">
        <f>SUM(M6+N6+O6)</f>
        <v>33.870000000000005</v>
      </c>
      <c r="Q6" s="633">
        <v>41263</v>
      </c>
    </row>
    <row r="7" spans="1:17" s="42" customFormat="1" ht="15.75" customHeight="1" thickBot="1">
      <c r="A7" s="891"/>
      <c r="B7" s="665">
        <v>30101204</v>
      </c>
      <c r="C7" s="666" t="s">
        <v>8</v>
      </c>
      <c r="D7" s="355">
        <v>1</v>
      </c>
      <c r="E7" s="733">
        <v>64001768</v>
      </c>
      <c r="F7" s="27">
        <v>3.89</v>
      </c>
      <c r="G7" s="355">
        <v>1.65</v>
      </c>
      <c r="H7" s="355">
        <v>16.69</v>
      </c>
      <c r="I7" s="355">
        <f t="shared" si="0"/>
        <v>22.23</v>
      </c>
      <c r="J7" s="895"/>
      <c r="K7" s="31" t="s">
        <v>240</v>
      </c>
      <c r="L7" s="738">
        <v>64002055</v>
      </c>
      <c r="M7" s="27">
        <v>5.57</v>
      </c>
      <c r="N7" s="27">
        <v>2.75</v>
      </c>
      <c r="O7" s="27">
        <v>16.69</v>
      </c>
      <c r="P7" s="667">
        <f>SUM(M7+N7+O7)</f>
        <v>25.01</v>
      </c>
      <c r="Q7" s="668">
        <v>41263</v>
      </c>
    </row>
    <row r="8" spans="1:17" s="42" customFormat="1" ht="15">
      <c r="A8" s="889">
        <v>2</v>
      </c>
      <c r="B8" s="374">
        <v>30101093</v>
      </c>
      <c r="C8" s="661" t="s">
        <v>400</v>
      </c>
      <c r="D8" s="375">
        <v>1</v>
      </c>
      <c r="E8" s="731">
        <v>64000494</v>
      </c>
      <c r="F8" s="58">
        <v>4.32</v>
      </c>
      <c r="G8" s="375">
        <v>17.86</v>
      </c>
      <c r="H8" s="375">
        <v>16.59</v>
      </c>
      <c r="I8" s="375">
        <f t="shared" si="0"/>
        <v>38.769999999999996</v>
      </c>
      <c r="J8" s="895"/>
      <c r="K8" s="403" t="s">
        <v>240</v>
      </c>
      <c r="L8" s="736">
        <v>64000508</v>
      </c>
      <c r="M8" s="58">
        <v>6</v>
      </c>
      <c r="N8" s="58">
        <v>21.71</v>
      </c>
      <c r="O8" s="58">
        <v>16.59</v>
      </c>
      <c r="P8" s="662">
        <f>SUM(M8+N8+O8)</f>
        <v>44.3</v>
      </c>
      <c r="Q8" s="663">
        <v>41263</v>
      </c>
    </row>
    <row r="9" spans="1:17" s="42" customFormat="1" ht="15.75" customHeight="1">
      <c r="A9" s="890"/>
      <c r="B9" s="358">
        <v>30101247</v>
      </c>
      <c r="C9" s="615" t="s">
        <v>9</v>
      </c>
      <c r="D9" s="357">
        <v>1</v>
      </c>
      <c r="E9" s="732">
        <v>64001830</v>
      </c>
      <c r="F9" s="59">
        <v>5.57</v>
      </c>
      <c r="G9" s="357">
        <v>17.88</v>
      </c>
      <c r="H9" s="357">
        <v>16.59</v>
      </c>
      <c r="I9" s="357">
        <f t="shared" si="0"/>
        <v>40.04</v>
      </c>
      <c r="J9" s="895"/>
      <c r="K9" s="34" t="s">
        <v>240</v>
      </c>
      <c r="L9" s="737">
        <v>64002128</v>
      </c>
      <c r="M9" s="59">
        <v>7.25</v>
      </c>
      <c r="N9" s="59">
        <v>21.71</v>
      </c>
      <c r="O9" s="59">
        <v>16.59</v>
      </c>
      <c r="P9" s="664">
        <f aca="true" t="shared" si="1" ref="P9:P17">SUM(M9+N9+O9)</f>
        <v>45.55</v>
      </c>
      <c r="Q9" s="633">
        <v>41263</v>
      </c>
    </row>
    <row r="10" spans="1:17" s="42" customFormat="1" ht="30">
      <c r="A10" s="890"/>
      <c r="B10" s="358">
        <v>30101255</v>
      </c>
      <c r="C10" s="615" t="s">
        <v>11</v>
      </c>
      <c r="D10" s="357">
        <v>1</v>
      </c>
      <c r="E10" s="732">
        <v>64001806</v>
      </c>
      <c r="F10" s="59">
        <v>4.56</v>
      </c>
      <c r="G10" s="357">
        <v>16.26</v>
      </c>
      <c r="H10" s="357">
        <v>16.59</v>
      </c>
      <c r="I10" s="357">
        <f t="shared" si="0"/>
        <v>37.41</v>
      </c>
      <c r="J10" s="895"/>
      <c r="K10" s="34" t="s">
        <v>240</v>
      </c>
      <c r="L10" s="737">
        <v>64002098</v>
      </c>
      <c r="M10" s="59">
        <v>9.6</v>
      </c>
      <c r="N10" s="59">
        <v>16.36</v>
      </c>
      <c r="O10" s="59">
        <v>16.59</v>
      </c>
      <c r="P10" s="664">
        <f t="shared" si="1"/>
        <v>42.55</v>
      </c>
      <c r="Q10" s="633">
        <v>41263</v>
      </c>
    </row>
    <row r="11" spans="1:17" s="42" customFormat="1" ht="30">
      <c r="A11" s="890"/>
      <c r="B11" s="358">
        <v>30101298</v>
      </c>
      <c r="C11" s="615" t="s">
        <v>401</v>
      </c>
      <c r="D11" s="357">
        <v>1</v>
      </c>
      <c r="E11" s="732">
        <v>64001822</v>
      </c>
      <c r="F11" s="59">
        <v>5.57</v>
      </c>
      <c r="G11" s="357">
        <v>17.88</v>
      </c>
      <c r="H11" s="357">
        <v>16.59</v>
      </c>
      <c r="I11" s="357">
        <f t="shared" si="0"/>
        <v>40.04</v>
      </c>
      <c r="J11" s="895"/>
      <c r="K11" s="34" t="s">
        <v>240</v>
      </c>
      <c r="L11" s="737">
        <v>64002110</v>
      </c>
      <c r="M11" s="59">
        <v>8.93</v>
      </c>
      <c r="N11" s="59">
        <v>21.71</v>
      </c>
      <c r="O11" s="59">
        <v>16.59</v>
      </c>
      <c r="P11" s="664">
        <f t="shared" si="1"/>
        <v>47.230000000000004</v>
      </c>
      <c r="Q11" s="633">
        <v>41263</v>
      </c>
    </row>
    <row r="12" spans="1:17" s="42" customFormat="1" ht="15.75" customHeight="1">
      <c r="A12" s="890"/>
      <c r="B12" s="358">
        <v>30101484</v>
      </c>
      <c r="C12" s="615" t="s">
        <v>12</v>
      </c>
      <c r="D12" s="357">
        <v>1</v>
      </c>
      <c r="E12" s="732">
        <v>64001857</v>
      </c>
      <c r="F12" s="59">
        <v>7.85</v>
      </c>
      <c r="G12" s="357">
        <v>21.66</v>
      </c>
      <c r="H12" s="357">
        <v>16.59</v>
      </c>
      <c r="I12" s="357">
        <f t="shared" si="0"/>
        <v>46.099999999999994</v>
      </c>
      <c r="J12" s="895"/>
      <c r="K12" s="34" t="s">
        <v>240</v>
      </c>
      <c r="L12" s="737">
        <v>64002144</v>
      </c>
      <c r="M12" s="59">
        <v>9.13</v>
      </c>
      <c r="N12" s="59">
        <v>21.71</v>
      </c>
      <c r="O12" s="59">
        <v>16.59</v>
      </c>
      <c r="P12" s="664">
        <f t="shared" si="1"/>
        <v>47.43000000000001</v>
      </c>
      <c r="Q12" s="633">
        <v>41263</v>
      </c>
    </row>
    <row r="13" spans="1:17" s="42" customFormat="1" ht="15.75" customHeight="1">
      <c r="A13" s="890"/>
      <c r="B13" s="358">
        <v>30101620</v>
      </c>
      <c r="C13" s="615" t="s">
        <v>13</v>
      </c>
      <c r="D13" s="357">
        <v>1</v>
      </c>
      <c r="E13" s="732">
        <v>64001865</v>
      </c>
      <c r="F13" s="59">
        <v>6</v>
      </c>
      <c r="G13" s="357">
        <v>17.86</v>
      </c>
      <c r="H13" s="357">
        <v>16.59</v>
      </c>
      <c r="I13" s="357">
        <f t="shared" si="0"/>
        <v>40.45</v>
      </c>
      <c r="J13" s="895"/>
      <c r="K13" s="34" t="s">
        <v>240</v>
      </c>
      <c r="L13" s="737">
        <v>64002152</v>
      </c>
      <c r="M13" s="59">
        <v>11.11</v>
      </c>
      <c r="N13" s="59">
        <v>24.41</v>
      </c>
      <c r="O13" s="59">
        <v>16.59</v>
      </c>
      <c r="P13" s="664">
        <f t="shared" si="1"/>
        <v>52.11</v>
      </c>
      <c r="Q13" s="633">
        <v>41263</v>
      </c>
    </row>
    <row r="14" spans="1:17" s="42" customFormat="1" ht="15.75" customHeight="1">
      <c r="A14" s="890"/>
      <c r="B14" s="358">
        <v>30101638</v>
      </c>
      <c r="C14" s="615" t="s">
        <v>14</v>
      </c>
      <c r="D14" s="357">
        <v>1</v>
      </c>
      <c r="E14" s="732">
        <v>64002500</v>
      </c>
      <c r="F14" s="59">
        <v>6</v>
      </c>
      <c r="G14" s="357">
        <v>17.86</v>
      </c>
      <c r="H14" s="357">
        <v>16.59</v>
      </c>
      <c r="I14" s="357">
        <f t="shared" si="0"/>
        <v>40.45</v>
      </c>
      <c r="J14" s="895"/>
      <c r="K14" s="34" t="s">
        <v>240</v>
      </c>
      <c r="L14" s="737">
        <v>64002519</v>
      </c>
      <c r="M14" s="59">
        <v>11.04</v>
      </c>
      <c r="N14" s="59">
        <v>24.41</v>
      </c>
      <c r="O14" s="59">
        <v>16.59</v>
      </c>
      <c r="P14" s="664">
        <f t="shared" si="1"/>
        <v>52.040000000000006</v>
      </c>
      <c r="Q14" s="633">
        <v>41263</v>
      </c>
    </row>
    <row r="15" spans="1:17" s="42" customFormat="1" ht="30">
      <c r="A15" s="890"/>
      <c r="B15" s="358">
        <v>30101646</v>
      </c>
      <c r="C15" s="615" t="s">
        <v>402</v>
      </c>
      <c r="D15" s="357">
        <v>1</v>
      </c>
      <c r="E15" s="732">
        <v>64001792</v>
      </c>
      <c r="F15" s="59">
        <v>5.57</v>
      </c>
      <c r="G15" s="357">
        <v>41.92</v>
      </c>
      <c r="H15" s="357">
        <v>16.59</v>
      </c>
      <c r="I15" s="357">
        <f t="shared" si="0"/>
        <v>64.08</v>
      </c>
      <c r="J15" s="895"/>
      <c r="K15" s="34" t="s">
        <v>240</v>
      </c>
      <c r="L15" s="737">
        <v>64002080</v>
      </c>
      <c r="M15" s="59">
        <v>7.25</v>
      </c>
      <c r="N15" s="59">
        <v>79.79</v>
      </c>
      <c r="O15" s="59">
        <v>16.59</v>
      </c>
      <c r="P15" s="664">
        <f t="shared" si="1"/>
        <v>103.63000000000001</v>
      </c>
      <c r="Q15" s="633">
        <v>41263</v>
      </c>
    </row>
    <row r="16" spans="1:17" s="42" customFormat="1" ht="15.75" customHeight="1">
      <c r="A16" s="890"/>
      <c r="B16" s="358">
        <v>30101840</v>
      </c>
      <c r="C16" s="615" t="s">
        <v>16</v>
      </c>
      <c r="D16" s="357">
        <v>1</v>
      </c>
      <c r="E16" s="732">
        <v>64001881</v>
      </c>
      <c r="F16" s="59">
        <v>6</v>
      </c>
      <c r="G16" s="357">
        <v>17.86</v>
      </c>
      <c r="H16" s="357">
        <v>16.59</v>
      </c>
      <c r="I16" s="357">
        <f t="shared" si="0"/>
        <v>40.45</v>
      </c>
      <c r="J16" s="895"/>
      <c r="K16" s="34" t="s">
        <v>240</v>
      </c>
      <c r="L16" s="737">
        <v>64002179</v>
      </c>
      <c r="M16" s="59">
        <v>9.36</v>
      </c>
      <c r="N16" s="59">
        <v>21.71</v>
      </c>
      <c r="O16" s="59">
        <v>16.59</v>
      </c>
      <c r="P16" s="664">
        <f t="shared" si="1"/>
        <v>47.66</v>
      </c>
      <c r="Q16" s="633">
        <v>41263</v>
      </c>
    </row>
    <row r="17" spans="1:17" s="42" customFormat="1" ht="15.75" customHeight="1" thickBot="1">
      <c r="A17" s="891"/>
      <c r="B17" s="665">
        <v>30730031</v>
      </c>
      <c r="C17" s="666" t="s">
        <v>17</v>
      </c>
      <c r="D17" s="355">
        <v>1</v>
      </c>
      <c r="E17" s="733">
        <v>64001814</v>
      </c>
      <c r="F17" s="27">
        <v>6.07</v>
      </c>
      <c r="G17" s="355">
        <v>17.86</v>
      </c>
      <c r="H17" s="355">
        <v>16.59</v>
      </c>
      <c r="I17" s="355">
        <f t="shared" si="0"/>
        <v>40.519999999999996</v>
      </c>
      <c r="J17" s="895"/>
      <c r="K17" s="31" t="s">
        <v>240</v>
      </c>
      <c r="L17" s="738">
        <v>64002101</v>
      </c>
      <c r="M17" s="27">
        <v>11.11</v>
      </c>
      <c r="N17" s="27">
        <v>21.81</v>
      </c>
      <c r="O17" s="27">
        <v>16.59</v>
      </c>
      <c r="P17" s="667">
        <f t="shared" si="1"/>
        <v>49.510000000000005</v>
      </c>
      <c r="Q17" s="668">
        <v>41263</v>
      </c>
    </row>
    <row r="18" spans="1:17" s="42" customFormat="1" ht="30">
      <c r="A18" s="889">
        <v>3</v>
      </c>
      <c r="B18" s="374">
        <v>30101077</v>
      </c>
      <c r="C18" s="661" t="s">
        <v>29</v>
      </c>
      <c r="D18" s="375">
        <v>1</v>
      </c>
      <c r="E18" s="731">
        <v>64000516</v>
      </c>
      <c r="F18" s="60">
        <v>13.71</v>
      </c>
      <c r="G18" s="403">
        <v>18.96</v>
      </c>
      <c r="H18" s="403">
        <v>16.59</v>
      </c>
      <c r="I18" s="375">
        <f t="shared" si="0"/>
        <v>49.260000000000005</v>
      </c>
      <c r="J18" s="895"/>
      <c r="K18" s="403" t="s">
        <v>240</v>
      </c>
      <c r="L18" s="736">
        <v>64000524</v>
      </c>
      <c r="M18" s="669">
        <v>17.07</v>
      </c>
      <c r="N18" s="669">
        <v>24.46</v>
      </c>
      <c r="O18" s="669">
        <v>16.59</v>
      </c>
      <c r="P18" s="662">
        <f>SUM(M18+N18+O18)</f>
        <v>58.120000000000005</v>
      </c>
      <c r="Q18" s="663">
        <v>41263</v>
      </c>
    </row>
    <row r="19" spans="1:17" s="42" customFormat="1" ht="15.75" customHeight="1">
      <c r="A19" s="890"/>
      <c r="B19" s="358">
        <v>30101468</v>
      </c>
      <c r="C19" s="615" t="s">
        <v>18</v>
      </c>
      <c r="D19" s="357">
        <v>1</v>
      </c>
      <c r="E19" s="732">
        <v>64001938</v>
      </c>
      <c r="F19" s="59">
        <v>18.92</v>
      </c>
      <c r="G19" s="357">
        <v>18.96</v>
      </c>
      <c r="H19" s="357">
        <v>16.59</v>
      </c>
      <c r="I19" s="357">
        <f t="shared" si="0"/>
        <v>54.47</v>
      </c>
      <c r="J19" s="895"/>
      <c r="K19" s="34" t="s">
        <v>240</v>
      </c>
      <c r="L19" s="737">
        <v>64002225</v>
      </c>
      <c r="M19" s="59">
        <v>15.56</v>
      </c>
      <c r="N19" s="59">
        <v>24.46</v>
      </c>
      <c r="O19" s="59">
        <v>16.59</v>
      </c>
      <c r="P19" s="664">
        <f aca="true" t="shared" si="2" ref="P19:P25">SUM(M19+N19+O19)</f>
        <v>56.61</v>
      </c>
      <c r="Q19" s="633">
        <v>41263</v>
      </c>
    </row>
    <row r="20" spans="1:17" s="42" customFormat="1" ht="30">
      <c r="A20" s="890"/>
      <c r="B20" s="358">
        <v>30101492</v>
      </c>
      <c r="C20" s="615" t="s">
        <v>19</v>
      </c>
      <c r="D20" s="357">
        <v>1</v>
      </c>
      <c r="E20" s="732">
        <v>64001920</v>
      </c>
      <c r="F20" s="59">
        <v>17.14</v>
      </c>
      <c r="G20" s="357">
        <v>18.96</v>
      </c>
      <c r="H20" s="357">
        <v>16.59</v>
      </c>
      <c r="I20" s="357">
        <f t="shared" si="0"/>
        <v>52.69</v>
      </c>
      <c r="J20" s="895"/>
      <c r="K20" s="34" t="s">
        <v>240</v>
      </c>
      <c r="L20" s="737">
        <v>64002217</v>
      </c>
      <c r="M20" s="59">
        <v>15.46</v>
      </c>
      <c r="N20" s="59">
        <v>24.46</v>
      </c>
      <c r="O20" s="59">
        <v>16.59</v>
      </c>
      <c r="P20" s="664">
        <f t="shared" si="2"/>
        <v>56.510000000000005</v>
      </c>
      <c r="Q20" s="633">
        <v>41263</v>
      </c>
    </row>
    <row r="21" spans="1:17" s="42" customFormat="1" ht="15.75" customHeight="1">
      <c r="A21" s="890"/>
      <c r="B21" s="358">
        <v>30101590</v>
      </c>
      <c r="C21" s="615" t="s">
        <v>403</v>
      </c>
      <c r="D21" s="357">
        <v>1</v>
      </c>
      <c r="E21" s="732">
        <v>64001890</v>
      </c>
      <c r="F21" s="59">
        <v>13.78</v>
      </c>
      <c r="G21" s="357">
        <v>19</v>
      </c>
      <c r="H21" s="357">
        <v>16.59</v>
      </c>
      <c r="I21" s="357">
        <f t="shared" si="0"/>
        <v>49.370000000000005</v>
      </c>
      <c r="J21" s="895"/>
      <c r="K21" s="34" t="s">
        <v>240</v>
      </c>
      <c r="L21" s="737">
        <v>64002187</v>
      </c>
      <c r="M21" s="59">
        <v>15.46</v>
      </c>
      <c r="N21" s="59">
        <v>21.8</v>
      </c>
      <c r="O21" s="59">
        <v>16.59</v>
      </c>
      <c r="P21" s="664">
        <f t="shared" si="2"/>
        <v>53.85000000000001</v>
      </c>
      <c r="Q21" s="633">
        <v>41263</v>
      </c>
    </row>
    <row r="22" spans="1:17" s="42" customFormat="1" ht="15.75" customHeight="1">
      <c r="A22" s="890"/>
      <c r="B22" s="358">
        <v>30101735</v>
      </c>
      <c r="C22" s="615" t="s">
        <v>21</v>
      </c>
      <c r="D22" s="357">
        <v>1</v>
      </c>
      <c r="E22" s="732">
        <v>64001962</v>
      </c>
      <c r="F22" s="59">
        <v>13.78</v>
      </c>
      <c r="G22" s="357">
        <v>18.96</v>
      </c>
      <c r="H22" s="357">
        <v>16.59</v>
      </c>
      <c r="I22" s="357">
        <f t="shared" si="0"/>
        <v>49.33</v>
      </c>
      <c r="J22" s="895"/>
      <c r="K22" s="34" t="s">
        <v>240</v>
      </c>
      <c r="L22" s="737">
        <v>64002250</v>
      </c>
      <c r="M22" s="59">
        <v>17.14</v>
      </c>
      <c r="N22" s="59">
        <v>21.76</v>
      </c>
      <c r="O22" s="59">
        <v>16.59</v>
      </c>
      <c r="P22" s="664">
        <f t="shared" si="2"/>
        <v>55.49000000000001</v>
      </c>
      <c r="Q22" s="633">
        <v>41263</v>
      </c>
    </row>
    <row r="23" spans="1:17" s="42" customFormat="1" ht="15.75" customHeight="1">
      <c r="A23" s="890"/>
      <c r="B23" s="358">
        <v>30101913</v>
      </c>
      <c r="C23" s="615" t="s">
        <v>404</v>
      </c>
      <c r="D23" s="357">
        <v>1</v>
      </c>
      <c r="E23" s="732">
        <v>64001954</v>
      </c>
      <c r="F23" s="357">
        <v>15.56</v>
      </c>
      <c r="G23" s="357">
        <v>18.96</v>
      </c>
      <c r="H23" s="357">
        <v>16.59</v>
      </c>
      <c r="I23" s="357">
        <f t="shared" si="0"/>
        <v>51.11</v>
      </c>
      <c r="J23" s="895"/>
      <c r="K23" s="34" t="s">
        <v>240</v>
      </c>
      <c r="L23" s="737">
        <v>64002241</v>
      </c>
      <c r="M23" s="59">
        <v>15.56</v>
      </c>
      <c r="N23" s="59">
        <v>24.46</v>
      </c>
      <c r="O23" s="59">
        <v>16.59</v>
      </c>
      <c r="P23" s="664">
        <f t="shared" si="2"/>
        <v>56.61</v>
      </c>
      <c r="Q23" s="633">
        <v>41263</v>
      </c>
    </row>
    <row r="24" spans="1:17" s="42" customFormat="1" ht="30">
      <c r="A24" s="890"/>
      <c r="B24" s="358">
        <v>30101921</v>
      </c>
      <c r="C24" s="615" t="s">
        <v>23</v>
      </c>
      <c r="D24" s="357">
        <v>1</v>
      </c>
      <c r="E24" s="732">
        <v>64001903</v>
      </c>
      <c r="F24" s="59">
        <v>17.24</v>
      </c>
      <c r="G24" s="357">
        <v>18.96</v>
      </c>
      <c r="H24" s="357">
        <v>16.59</v>
      </c>
      <c r="I24" s="357">
        <f t="shared" si="0"/>
        <v>52.790000000000006</v>
      </c>
      <c r="J24" s="895"/>
      <c r="K24" s="34" t="s">
        <v>240</v>
      </c>
      <c r="L24" s="737">
        <v>64002195</v>
      </c>
      <c r="M24" s="59">
        <v>15.56</v>
      </c>
      <c r="N24" s="59">
        <v>24.46</v>
      </c>
      <c r="O24" s="59">
        <v>16.59</v>
      </c>
      <c r="P24" s="664">
        <f t="shared" si="2"/>
        <v>56.61</v>
      </c>
      <c r="Q24" s="633">
        <v>41263</v>
      </c>
    </row>
    <row r="25" spans="1:17" s="42" customFormat="1" ht="15.75" customHeight="1">
      <c r="A25" s="890"/>
      <c r="B25" s="358">
        <v>30210119</v>
      </c>
      <c r="C25" s="615" t="s">
        <v>24</v>
      </c>
      <c r="D25" s="357">
        <v>1</v>
      </c>
      <c r="E25" s="732">
        <v>64002403</v>
      </c>
      <c r="F25" s="59">
        <v>15.56</v>
      </c>
      <c r="G25" s="357">
        <v>18.96</v>
      </c>
      <c r="H25" s="357">
        <v>16.59</v>
      </c>
      <c r="I25" s="357">
        <f t="shared" si="0"/>
        <v>51.11</v>
      </c>
      <c r="J25" s="895"/>
      <c r="K25" s="34" t="s">
        <v>240</v>
      </c>
      <c r="L25" s="737">
        <v>64002454</v>
      </c>
      <c r="M25" s="59">
        <v>15.56</v>
      </c>
      <c r="N25" s="59">
        <v>24.46</v>
      </c>
      <c r="O25" s="59">
        <v>16.59</v>
      </c>
      <c r="P25" s="664">
        <f t="shared" si="2"/>
        <v>56.61</v>
      </c>
      <c r="Q25" s="633">
        <v>41263</v>
      </c>
    </row>
    <row r="26" spans="1:17" s="42" customFormat="1" ht="15.75" customHeight="1" thickBot="1">
      <c r="A26" s="891"/>
      <c r="B26" s="665">
        <v>30101948</v>
      </c>
      <c r="C26" s="666" t="s">
        <v>25</v>
      </c>
      <c r="D26" s="355">
        <v>1</v>
      </c>
      <c r="E26" s="733">
        <v>64002527</v>
      </c>
      <c r="F26" s="27">
        <v>15.56</v>
      </c>
      <c r="G26" s="355">
        <v>18.96</v>
      </c>
      <c r="H26" s="355">
        <v>16.59</v>
      </c>
      <c r="I26" s="355">
        <f t="shared" si="0"/>
        <v>51.11</v>
      </c>
      <c r="J26" s="895"/>
      <c r="K26" s="31" t="s">
        <v>240</v>
      </c>
      <c r="L26" s="738">
        <v>64002543</v>
      </c>
      <c r="M26" s="27">
        <v>20.6</v>
      </c>
      <c r="N26" s="27">
        <v>24.46</v>
      </c>
      <c r="O26" s="27">
        <v>16.59</v>
      </c>
      <c r="P26" s="667">
        <f>SUM(M26+N26+O26)</f>
        <v>61.650000000000006</v>
      </c>
      <c r="Q26" s="668">
        <v>41263</v>
      </c>
    </row>
    <row r="27" spans="1:17" s="42" customFormat="1" ht="15.75" customHeight="1">
      <c r="A27" s="889">
        <v>4</v>
      </c>
      <c r="B27" s="374">
        <v>30101476</v>
      </c>
      <c r="C27" s="661" t="s">
        <v>405</v>
      </c>
      <c r="D27" s="375">
        <v>1</v>
      </c>
      <c r="E27" s="731">
        <v>64000532</v>
      </c>
      <c r="F27" s="58">
        <v>23.27</v>
      </c>
      <c r="G27" s="375">
        <v>24.46</v>
      </c>
      <c r="H27" s="375">
        <v>16.59</v>
      </c>
      <c r="I27" s="375">
        <f t="shared" si="0"/>
        <v>64.32000000000001</v>
      </c>
      <c r="J27" s="895"/>
      <c r="K27" s="403" t="s">
        <v>240</v>
      </c>
      <c r="L27" s="736">
        <v>64000540</v>
      </c>
      <c r="M27" s="58">
        <v>15.66</v>
      </c>
      <c r="N27" s="58">
        <v>27.31</v>
      </c>
      <c r="O27" s="58">
        <v>16.59</v>
      </c>
      <c r="P27" s="662">
        <f>SUM(M27+N27+O27)</f>
        <v>59.56</v>
      </c>
      <c r="Q27" s="663">
        <v>41263</v>
      </c>
    </row>
    <row r="28" spans="1:17" s="42" customFormat="1" ht="15.75" customHeight="1">
      <c r="A28" s="890"/>
      <c r="B28" s="358">
        <v>30101670</v>
      </c>
      <c r="C28" s="615" t="s">
        <v>27</v>
      </c>
      <c r="D28" s="357">
        <v>1</v>
      </c>
      <c r="E28" s="732">
        <v>64001997</v>
      </c>
      <c r="F28" s="59">
        <v>23.27</v>
      </c>
      <c r="G28" s="357">
        <v>18.96</v>
      </c>
      <c r="H28" s="357">
        <v>16.59</v>
      </c>
      <c r="I28" s="357">
        <f t="shared" si="0"/>
        <v>58.82000000000001</v>
      </c>
      <c r="J28" s="895"/>
      <c r="K28" s="34" t="s">
        <v>240</v>
      </c>
      <c r="L28" s="737">
        <v>64002284</v>
      </c>
      <c r="M28" s="59">
        <v>15.66</v>
      </c>
      <c r="N28" s="59">
        <v>27.31</v>
      </c>
      <c r="O28" s="59">
        <v>16.59</v>
      </c>
      <c r="P28" s="664">
        <f>SUM(M28+N28+O28)</f>
        <v>59.56</v>
      </c>
      <c r="Q28" s="633">
        <v>41263</v>
      </c>
    </row>
    <row r="29" spans="1:17" s="42" customFormat="1" ht="15.75" customHeight="1" thickBot="1">
      <c r="A29" s="891"/>
      <c r="B29" s="665">
        <v>30201055</v>
      </c>
      <c r="C29" s="666" t="s">
        <v>28</v>
      </c>
      <c r="D29" s="355">
        <v>1</v>
      </c>
      <c r="E29" s="733">
        <v>64001989</v>
      </c>
      <c r="F29" s="27">
        <v>13.88</v>
      </c>
      <c r="G29" s="355">
        <v>18.96</v>
      </c>
      <c r="H29" s="355">
        <v>16.59</v>
      </c>
      <c r="I29" s="355">
        <f t="shared" si="0"/>
        <v>49.43000000000001</v>
      </c>
      <c r="J29" s="895"/>
      <c r="K29" s="31" t="s">
        <v>240</v>
      </c>
      <c r="L29" s="738">
        <v>64002276</v>
      </c>
      <c r="M29" s="27">
        <v>15.66</v>
      </c>
      <c r="N29" s="27">
        <v>24.51</v>
      </c>
      <c r="O29" s="27">
        <v>16.59</v>
      </c>
      <c r="P29" s="667">
        <f>SUM(M29+N29+O29)</f>
        <v>56.760000000000005</v>
      </c>
      <c r="Q29" s="668">
        <v>41263</v>
      </c>
    </row>
    <row r="30" spans="1:17" s="42" customFormat="1" ht="30.75" thickBot="1">
      <c r="A30" s="670" t="s">
        <v>290</v>
      </c>
      <c r="B30" s="412" t="s">
        <v>291</v>
      </c>
      <c r="C30" s="671" t="s">
        <v>292</v>
      </c>
      <c r="D30" s="416">
        <v>1</v>
      </c>
      <c r="E30" s="734">
        <v>64002411</v>
      </c>
      <c r="F30" s="415">
        <v>5.65</v>
      </c>
      <c r="G30" s="416">
        <v>11.71</v>
      </c>
      <c r="H30" s="416">
        <v>16.59</v>
      </c>
      <c r="I30" s="416">
        <v>33.95</v>
      </c>
      <c r="J30" s="895"/>
      <c r="K30" s="672" t="s">
        <v>240</v>
      </c>
      <c r="L30" s="739">
        <v>64002462</v>
      </c>
      <c r="M30" s="415">
        <v>5.62</v>
      </c>
      <c r="N30" s="415">
        <v>14.46</v>
      </c>
      <c r="O30" s="415">
        <v>17.59</v>
      </c>
      <c r="P30" s="673">
        <f>SUM(M30+N30+O30)</f>
        <v>37.67</v>
      </c>
      <c r="Q30" s="674">
        <v>41263</v>
      </c>
    </row>
    <row r="31" spans="1:17" s="42" customFormat="1" ht="30.75" thickBot="1">
      <c r="A31" s="613" t="s">
        <v>295</v>
      </c>
      <c r="B31" s="614" t="s">
        <v>291</v>
      </c>
      <c r="C31" s="675" t="s">
        <v>296</v>
      </c>
      <c r="D31" s="613">
        <v>1</v>
      </c>
      <c r="E31" s="735">
        <v>64000591</v>
      </c>
      <c r="F31" s="676">
        <v>5.57</v>
      </c>
      <c r="G31" s="613">
        <v>19.01</v>
      </c>
      <c r="H31" s="613">
        <v>16.59</v>
      </c>
      <c r="I31" s="676">
        <f aca="true" t="shared" si="3" ref="I31:I40">SUM(F31+G31+H31)</f>
        <v>41.17</v>
      </c>
      <c r="J31" s="895"/>
      <c r="K31" s="677" t="s">
        <v>240</v>
      </c>
      <c r="L31" s="740">
        <v>64002306</v>
      </c>
      <c r="M31" s="676">
        <v>7.3</v>
      </c>
      <c r="N31" s="676">
        <v>21.81</v>
      </c>
      <c r="O31" s="676">
        <v>16.59</v>
      </c>
      <c r="P31" s="678">
        <f aca="true" t="shared" si="4" ref="P31:P40">SUM(M31+N31+O31)</f>
        <v>45.7</v>
      </c>
      <c r="Q31" s="679">
        <v>41263</v>
      </c>
    </row>
    <row r="32" spans="1:17" s="42" customFormat="1" ht="30.75" thickBot="1">
      <c r="A32" s="670" t="s">
        <v>299</v>
      </c>
      <c r="B32" s="412" t="s">
        <v>291</v>
      </c>
      <c r="C32" s="671" t="s">
        <v>300</v>
      </c>
      <c r="D32" s="416">
        <v>1</v>
      </c>
      <c r="E32" s="734">
        <v>64000575</v>
      </c>
      <c r="F32" s="415">
        <v>18.92</v>
      </c>
      <c r="G32" s="416">
        <v>20.58</v>
      </c>
      <c r="H32" s="416">
        <v>16.59</v>
      </c>
      <c r="I32" s="415">
        <f t="shared" si="3"/>
        <v>56.09</v>
      </c>
      <c r="J32" s="895"/>
      <c r="K32" s="672" t="s">
        <v>240</v>
      </c>
      <c r="L32" s="739">
        <v>64000567</v>
      </c>
      <c r="M32" s="415">
        <v>15.56</v>
      </c>
      <c r="N32" s="415">
        <v>21.81</v>
      </c>
      <c r="O32" s="415">
        <v>16.59</v>
      </c>
      <c r="P32" s="673">
        <f t="shared" si="4"/>
        <v>53.959999999999994</v>
      </c>
      <c r="Q32" s="674">
        <v>41263</v>
      </c>
    </row>
    <row r="33" spans="1:17" s="42" customFormat="1" ht="30.75" thickBot="1">
      <c r="A33" s="613" t="s">
        <v>303</v>
      </c>
      <c r="B33" s="614" t="s">
        <v>291</v>
      </c>
      <c r="C33" s="675" t="s">
        <v>304</v>
      </c>
      <c r="D33" s="613">
        <v>1</v>
      </c>
      <c r="E33" s="735">
        <v>64002012</v>
      </c>
      <c r="F33" s="676">
        <v>19.5</v>
      </c>
      <c r="G33" s="613">
        <v>20.58</v>
      </c>
      <c r="H33" s="613">
        <v>16.59</v>
      </c>
      <c r="I33" s="676">
        <f t="shared" si="3"/>
        <v>56.67</v>
      </c>
      <c r="J33" s="895"/>
      <c r="K33" s="677" t="s">
        <v>240</v>
      </c>
      <c r="L33" s="740">
        <v>64002314</v>
      </c>
      <c r="M33" s="676">
        <v>22.28</v>
      </c>
      <c r="N33" s="676">
        <v>21.81</v>
      </c>
      <c r="O33" s="676">
        <v>16.59</v>
      </c>
      <c r="P33" s="678">
        <f t="shared" si="4"/>
        <v>60.68000000000001</v>
      </c>
      <c r="Q33" s="679">
        <v>41263</v>
      </c>
    </row>
    <row r="34" spans="1:17" s="42" customFormat="1" ht="30.75" thickBot="1">
      <c r="A34" s="670" t="s">
        <v>307</v>
      </c>
      <c r="B34" s="412" t="s">
        <v>291</v>
      </c>
      <c r="C34" s="671" t="s">
        <v>308</v>
      </c>
      <c r="D34" s="416">
        <v>1</v>
      </c>
      <c r="E34" s="734">
        <v>64002420</v>
      </c>
      <c r="F34" s="415">
        <v>11.21</v>
      </c>
      <c r="G34" s="416">
        <v>24.36</v>
      </c>
      <c r="H34" s="416">
        <v>16.59</v>
      </c>
      <c r="I34" s="415">
        <f t="shared" si="3"/>
        <v>52.16</v>
      </c>
      <c r="J34" s="895"/>
      <c r="K34" s="672" t="s">
        <v>240</v>
      </c>
      <c r="L34" s="739">
        <v>64002470</v>
      </c>
      <c r="M34" s="415">
        <v>12.99</v>
      </c>
      <c r="N34" s="415">
        <v>27.21</v>
      </c>
      <c r="O34" s="415">
        <v>16.59</v>
      </c>
      <c r="P34" s="673">
        <f t="shared" si="4"/>
        <v>56.790000000000006</v>
      </c>
      <c r="Q34" s="674">
        <v>41263</v>
      </c>
    </row>
    <row r="35" spans="1:17" s="42" customFormat="1" ht="30.75" thickBot="1">
      <c r="A35" s="613" t="s">
        <v>311</v>
      </c>
      <c r="B35" s="614" t="s">
        <v>291</v>
      </c>
      <c r="C35" s="675" t="s">
        <v>312</v>
      </c>
      <c r="D35" s="613">
        <v>1</v>
      </c>
      <c r="E35" s="735">
        <v>64002020</v>
      </c>
      <c r="F35" s="676">
        <v>16.47</v>
      </c>
      <c r="G35" s="613">
        <v>19.38</v>
      </c>
      <c r="H35" s="613">
        <v>16.59</v>
      </c>
      <c r="I35" s="676">
        <f t="shared" si="3"/>
        <v>52.44</v>
      </c>
      <c r="J35" s="895"/>
      <c r="K35" s="677" t="s">
        <v>240</v>
      </c>
      <c r="L35" s="740">
        <v>64002322</v>
      </c>
      <c r="M35" s="676">
        <v>16.47</v>
      </c>
      <c r="N35" s="676">
        <v>27.21</v>
      </c>
      <c r="O35" s="676">
        <v>16.59</v>
      </c>
      <c r="P35" s="678">
        <f t="shared" si="4"/>
        <v>60.269999999999996</v>
      </c>
      <c r="Q35" s="679">
        <v>41263</v>
      </c>
    </row>
    <row r="36" spans="1:17" s="42" customFormat="1" ht="30.75" thickBot="1">
      <c r="A36" s="670" t="s">
        <v>315</v>
      </c>
      <c r="B36" s="412" t="s">
        <v>291</v>
      </c>
      <c r="C36" s="671" t="s">
        <v>316</v>
      </c>
      <c r="D36" s="416">
        <v>1</v>
      </c>
      <c r="E36" s="734">
        <v>64002039</v>
      </c>
      <c r="F36" s="415">
        <v>16.47</v>
      </c>
      <c r="G36" s="416">
        <v>24.36</v>
      </c>
      <c r="H36" s="416">
        <v>16.59</v>
      </c>
      <c r="I36" s="415">
        <f t="shared" si="3"/>
        <v>57.42</v>
      </c>
      <c r="J36" s="895"/>
      <c r="K36" s="672" t="s">
        <v>240</v>
      </c>
      <c r="L36" s="739">
        <v>64002330</v>
      </c>
      <c r="M36" s="415">
        <v>16.47</v>
      </c>
      <c r="N36" s="415">
        <v>27.21</v>
      </c>
      <c r="O36" s="415">
        <v>16.59</v>
      </c>
      <c r="P36" s="673">
        <f t="shared" si="4"/>
        <v>60.269999999999996</v>
      </c>
      <c r="Q36" s="674">
        <v>41263</v>
      </c>
    </row>
    <row r="37" spans="1:17" s="42" customFormat="1" ht="30.75" thickBot="1">
      <c r="A37" s="613" t="s">
        <v>319</v>
      </c>
      <c r="B37" s="614" t="s">
        <v>291</v>
      </c>
      <c r="C37" s="675" t="s">
        <v>320</v>
      </c>
      <c r="D37" s="613">
        <v>1</v>
      </c>
      <c r="E37" s="735">
        <v>64002438</v>
      </c>
      <c r="F37" s="676">
        <v>16.47</v>
      </c>
      <c r="G37" s="613">
        <v>24.41</v>
      </c>
      <c r="H37" s="613">
        <v>16.59</v>
      </c>
      <c r="I37" s="676">
        <f t="shared" si="3"/>
        <v>57.47</v>
      </c>
      <c r="J37" s="895"/>
      <c r="K37" s="677" t="s">
        <v>240</v>
      </c>
      <c r="L37" s="740">
        <v>64002489</v>
      </c>
      <c r="M37" s="676">
        <v>16.57</v>
      </c>
      <c r="N37" s="676">
        <v>27.21</v>
      </c>
      <c r="O37" s="676">
        <v>16.59</v>
      </c>
      <c r="P37" s="678">
        <f t="shared" si="4"/>
        <v>60.370000000000005</v>
      </c>
      <c r="Q37" s="679">
        <v>41263</v>
      </c>
    </row>
    <row r="38" spans="1:17" s="42" customFormat="1" ht="30.75" thickBot="1">
      <c r="A38" s="670" t="s">
        <v>323</v>
      </c>
      <c r="B38" s="412" t="s">
        <v>291</v>
      </c>
      <c r="C38" s="671" t="s">
        <v>324</v>
      </c>
      <c r="D38" s="416">
        <v>1</v>
      </c>
      <c r="E38" s="734">
        <v>64002047</v>
      </c>
      <c r="F38" s="415">
        <v>16.57</v>
      </c>
      <c r="G38" s="416">
        <v>24.46</v>
      </c>
      <c r="H38" s="416">
        <v>16.59</v>
      </c>
      <c r="I38" s="415">
        <f t="shared" si="3"/>
        <v>57.620000000000005</v>
      </c>
      <c r="J38" s="895"/>
      <c r="K38" s="672" t="s">
        <v>240</v>
      </c>
      <c r="L38" s="739">
        <v>64000583</v>
      </c>
      <c r="M38" s="415">
        <v>16.57</v>
      </c>
      <c r="N38" s="415">
        <v>27.21</v>
      </c>
      <c r="O38" s="415">
        <v>16.59</v>
      </c>
      <c r="P38" s="673">
        <f t="shared" si="4"/>
        <v>60.370000000000005</v>
      </c>
      <c r="Q38" s="674">
        <v>41263</v>
      </c>
    </row>
    <row r="39" spans="1:17" s="42" customFormat="1" ht="30.75" thickBot="1">
      <c r="A39" s="613" t="s">
        <v>326</v>
      </c>
      <c r="B39" s="614" t="s">
        <v>291</v>
      </c>
      <c r="C39" s="675" t="s">
        <v>327</v>
      </c>
      <c r="D39" s="613">
        <v>1</v>
      </c>
      <c r="E39" s="735">
        <v>64002446</v>
      </c>
      <c r="F39" s="676">
        <v>19.93</v>
      </c>
      <c r="G39" s="613">
        <v>24.46</v>
      </c>
      <c r="H39" s="613">
        <v>16.59</v>
      </c>
      <c r="I39" s="676">
        <f t="shared" si="3"/>
        <v>60.980000000000004</v>
      </c>
      <c r="J39" s="895"/>
      <c r="K39" s="677" t="s">
        <v>240</v>
      </c>
      <c r="L39" s="740">
        <v>64002497</v>
      </c>
      <c r="M39" s="676">
        <v>31.99</v>
      </c>
      <c r="N39" s="676">
        <v>27.21</v>
      </c>
      <c r="O39" s="676">
        <v>16.59</v>
      </c>
      <c r="P39" s="678">
        <f t="shared" si="4"/>
        <v>75.79</v>
      </c>
      <c r="Q39" s="679">
        <v>41263</v>
      </c>
    </row>
    <row r="40" spans="1:17" s="42" customFormat="1" ht="60.75" thickBot="1">
      <c r="A40" s="670" t="s">
        <v>330</v>
      </c>
      <c r="B40" s="412" t="s">
        <v>291</v>
      </c>
      <c r="C40" s="671" t="s">
        <v>331</v>
      </c>
      <c r="D40" s="416">
        <v>1</v>
      </c>
      <c r="E40" s="734">
        <v>64002535</v>
      </c>
      <c r="F40" s="415">
        <v>20.84</v>
      </c>
      <c r="G40" s="416">
        <v>29.96</v>
      </c>
      <c r="H40" s="416">
        <v>16.59</v>
      </c>
      <c r="I40" s="415">
        <f t="shared" si="3"/>
        <v>67.39</v>
      </c>
      <c r="J40" s="896"/>
      <c r="K40" s="672" t="s">
        <v>240</v>
      </c>
      <c r="L40" s="739">
        <v>64002551</v>
      </c>
      <c r="M40" s="415">
        <v>25.09</v>
      </c>
      <c r="N40" s="415">
        <v>32.71</v>
      </c>
      <c r="O40" s="415">
        <v>16.59</v>
      </c>
      <c r="P40" s="673">
        <f t="shared" si="4"/>
        <v>74.39</v>
      </c>
      <c r="Q40" s="674">
        <v>41263</v>
      </c>
    </row>
    <row r="41" ht="15">
      <c r="D41" s="680"/>
    </row>
  </sheetData>
  <sheetProtection password="8CC3" sheet="1"/>
  <mergeCells count="13">
    <mergeCell ref="A27:A29"/>
    <mergeCell ref="J4:J40"/>
    <mergeCell ref="D3:I3"/>
    <mergeCell ref="K3:P3"/>
    <mergeCell ref="A3:A4"/>
    <mergeCell ref="B3:B4"/>
    <mergeCell ref="C3:C4"/>
    <mergeCell ref="A1:Q1"/>
    <mergeCell ref="A2:Q2"/>
    <mergeCell ref="A5:A7"/>
    <mergeCell ref="A8:A17"/>
    <mergeCell ref="Q3:Q4"/>
    <mergeCell ref="A18:A2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1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6.00390625" style="2" customWidth="1"/>
    <col min="2" max="2" width="12.140625" style="530" bestFit="1" customWidth="1"/>
    <col min="3" max="3" width="12.00390625" style="2" customWidth="1"/>
    <col min="4" max="4" width="80.421875" style="0" customWidth="1"/>
    <col min="5" max="5" width="14.140625" style="578" customWidth="1"/>
    <col min="6" max="6" width="11.57421875" style="2" bestFit="1" customWidth="1"/>
  </cols>
  <sheetData>
    <row r="1" spans="1:6" s="77" customFormat="1" ht="51.75" customHeight="1" thickBot="1">
      <c r="A1" s="819" t="s">
        <v>345</v>
      </c>
      <c r="B1" s="820"/>
      <c r="C1" s="820"/>
      <c r="D1" s="820"/>
      <c r="E1" s="820"/>
      <c r="F1" s="821"/>
    </row>
    <row r="2" spans="1:6" s="98" customFormat="1" ht="18.75" customHeight="1">
      <c r="A2" s="906" t="s">
        <v>350</v>
      </c>
      <c r="B2" s="907"/>
      <c r="C2" s="907"/>
      <c r="D2" s="907"/>
      <c r="E2" s="907"/>
      <c r="F2" s="908"/>
    </row>
    <row r="3" spans="1:6" s="122" customFormat="1" ht="30">
      <c r="A3" s="616" t="s">
        <v>195</v>
      </c>
      <c r="B3" s="573" t="s">
        <v>346</v>
      </c>
      <c r="C3" s="572" t="s">
        <v>347</v>
      </c>
      <c r="D3" s="572" t="s">
        <v>0</v>
      </c>
      <c r="E3" s="571" t="s">
        <v>348</v>
      </c>
      <c r="F3" s="620" t="s">
        <v>1</v>
      </c>
    </row>
    <row r="4" spans="1:6" s="576" customFormat="1" ht="60">
      <c r="A4" s="591">
        <v>1</v>
      </c>
      <c r="B4" s="521" t="s">
        <v>171</v>
      </c>
      <c r="C4" s="742">
        <v>64004074</v>
      </c>
      <c r="D4" s="612" t="s">
        <v>380</v>
      </c>
      <c r="E4" s="577">
        <v>9920.92</v>
      </c>
      <c r="F4" s="621">
        <v>42318</v>
      </c>
    </row>
    <row r="5" spans="1:6" s="576" customFormat="1" ht="87.75" customHeight="1">
      <c r="A5" s="591">
        <v>2</v>
      </c>
      <c r="B5" s="521" t="s">
        <v>172</v>
      </c>
      <c r="C5" s="742">
        <v>64004082</v>
      </c>
      <c r="D5" s="612" t="s">
        <v>381</v>
      </c>
      <c r="E5" s="577">
        <v>18480.92</v>
      </c>
      <c r="F5" s="621">
        <v>41844</v>
      </c>
    </row>
    <row r="6" spans="1:6" s="576" customFormat="1" ht="87.75" customHeight="1">
      <c r="A6" s="591">
        <v>3</v>
      </c>
      <c r="B6" s="521" t="s">
        <v>172</v>
      </c>
      <c r="C6" s="742">
        <v>64004090</v>
      </c>
      <c r="D6" s="612" t="s">
        <v>382</v>
      </c>
      <c r="E6" s="577">
        <v>21152.92</v>
      </c>
      <c r="F6" s="621">
        <v>41844</v>
      </c>
    </row>
    <row r="7" spans="1:6" s="576" customFormat="1" ht="94.5" customHeight="1">
      <c r="A7" s="591">
        <v>4</v>
      </c>
      <c r="B7" s="521" t="s">
        <v>172</v>
      </c>
      <c r="C7" s="742">
        <v>64004104</v>
      </c>
      <c r="D7" s="612" t="s">
        <v>383</v>
      </c>
      <c r="E7" s="577">
        <v>21280.92</v>
      </c>
      <c r="F7" s="621">
        <v>41844</v>
      </c>
    </row>
    <row r="8" spans="1:6" s="576" customFormat="1" ht="90.75" customHeight="1">
      <c r="A8" s="591">
        <v>5</v>
      </c>
      <c r="B8" s="521" t="s">
        <v>173</v>
      </c>
      <c r="C8" s="742">
        <v>64004120</v>
      </c>
      <c r="D8" s="612" t="s">
        <v>384</v>
      </c>
      <c r="E8" s="577">
        <v>15803.56</v>
      </c>
      <c r="F8" s="621">
        <v>42668</v>
      </c>
    </row>
    <row r="9" spans="1:6" s="576" customFormat="1" ht="90.75" customHeight="1" thickBot="1">
      <c r="A9" s="593">
        <v>5</v>
      </c>
      <c r="B9" s="523" t="s">
        <v>173</v>
      </c>
      <c r="C9" s="743">
        <v>64004130</v>
      </c>
      <c r="D9" s="589" t="s">
        <v>385</v>
      </c>
      <c r="E9" s="622">
        <v>32114.78</v>
      </c>
      <c r="F9" s="623">
        <v>41844</v>
      </c>
    </row>
    <row r="10" spans="1:6" s="267" customFormat="1" ht="15">
      <c r="A10" s="351"/>
      <c r="B10" s="527"/>
      <c r="C10" s="120"/>
      <c r="D10" s="350"/>
      <c r="E10" s="578"/>
      <c r="F10" s="120"/>
    </row>
    <row r="11" spans="2:6" ht="131.25" customHeight="1">
      <c r="B11" s="909" t="s">
        <v>429</v>
      </c>
      <c r="C11" s="910"/>
      <c r="D11" s="910"/>
      <c r="E11" s="910"/>
      <c r="F11" s="910"/>
    </row>
  </sheetData>
  <sheetProtection password="8CC3" sheet="1"/>
  <mergeCells count="3">
    <mergeCell ref="A2:F2"/>
    <mergeCell ref="B11:F11"/>
    <mergeCell ref="A1:F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33"/>
  <sheetViews>
    <sheetView showGridLines="0" zoomScalePageLayoutView="0" workbookViewId="0" topLeftCell="A1">
      <selection activeCell="B26" sqref="B26:F28"/>
    </sheetView>
  </sheetViews>
  <sheetFormatPr defaultColWidth="9.140625" defaultRowHeight="12.75"/>
  <cols>
    <col min="1" max="1" width="6.8515625" style="2" customWidth="1"/>
    <col min="2" max="2" width="12.140625" style="0" bestFit="1" customWidth="1"/>
    <col min="3" max="3" width="13.140625" style="0" customWidth="1"/>
    <col min="4" max="4" width="71.28125" style="0" customWidth="1"/>
    <col min="5" max="5" width="9.00390625" style="2" customWidth="1"/>
    <col min="6" max="6" width="16.8515625" style="2" customWidth="1"/>
  </cols>
  <sheetData>
    <row r="1" spans="1:6" s="77" customFormat="1" ht="52.5" customHeight="1" thickBot="1">
      <c r="A1" s="819" t="s">
        <v>345</v>
      </c>
      <c r="B1" s="820"/>
      <c r="C1" s="820"/>
      <c r="D1" s="820"/>
      <c r="E1" s="820"/>
      <c r="F1" s="821"/>
    </row>
    <row r="2" spans="1:6" s="98" customFormat="1" ht="18.75">
      <c r="A2" s="906" t="s">
        <v>363</v>
      </c>
      <c r="B2" s="907"/>
      <c r="C2" s="907"/>
      <c r="D2" s="907"/>
      <c r="E2" s="907"/>
      <c r="F2" s="908"/>
    </row>
    <row r="3" spans="1:6" s="580" customFormat="1" ht="30">
      <c r="A3" s="616" t="s">
        <v>195</v>
      </c>
      <c r="B3" s="573" t="s">
        <v>346</v>
      </c>
      <c r="C3" s="572" t="s">
        <v>347</v>
      </c>
      <c r="D3" s="572" t="s">
        <v>0</v>
      </c>
      <c r="E3" s="571" t="s">
        <v>348</v>
      </c>
      <c r="F3" s="624" t="s">
        <v>1</v>
      </c>
    </row>
    <row r="4" spans="1:6" s="576" customFormat="1" ht="15">
      <c r="A4" s="625">
        <v>1</v>
      </c>
      <c r="B4" s="358">
        <v>40201031</v>
      </c>
      <c r="C4" s="689">
        <v>64001334</v>
      </c>
      <c r="D4" s="270" t="s">
        <v>85</v>
      </c>
      <c r="E4" s="694">
        <v>205</v>
      </c>
      <c r="F4" s="621" t="s">
        <v>45</v>
      </c>
    </row>
    <row r="5" spans="1:6" s="576" customFormat="1" ht="15">
      <c r="A5" s="625">
        <v>2</v>
      </c>
      <c r="B5" s="358">
        <v>40201058</v>
      </c>
      <c r="C5" s="689">
        <v>64002381</v>
      </c>
      <c r="D5" s="270" t="s">
        <v>86</v>
      </c>
      <c r="E5" s="694">
        <v>175</v>
      </c>
      <c r="F5" s="621" t="s">
        <v>45</v>
      </c>
    </row>
    <row r="6" spans="1:6" s="576" customFormat="1" ht="15">
      <c r="A6" s="625">
        <v>3</v>
      </c>
      <c r="B6" s="358">
        <v>40201082</v>
      </c>
      <c r="C6" s="689">
        <v>64000338</v>
      </c>
      <c r="D6" s="270" t="s">
        <v>87</v>
      </c>
      <c r="E6" s="694">
        <v>112.05</v>
      </c>
      <c r="F6" s="621" t="s">
        <v>45</v>
      </c>
    </row>
    <row r="7" spans="1:6" s="608" customFormat="1" ht="15">
      <c r="A7" s="625">
        <v>4</v>
      </c>
      <c r="B7" s="358">
        <v>40202666</v>
      </c>
      <c r="C7" s="689">
        <v>64004150</v>
      </c>
      <c r="D7" s="581" t="s">
        <v>108</v>
      </c>
      <c r="E7" s="694">
        <v>112.05</v>
      </c>
      <c r="F7" s="626">
        <v>42083</v>
      </c>
    </row>
    <row r="8" spans="1:6" s="609" customFormat="1" ht="15">
      <c r="A8" s="625">
        <v>5</v>
      </c>
      <c r="B8" s="358">
        <v>40201120</v>
      </c>
      <c r="C8" s="689">
        <v>64000400</v>
      </c>
      <c r="D8" s="581" t="s">
        <v>88</v>
      </c>
      <c r="E8" s="694">
        <v>110.72</v>
      </c>
      <c r="F8" s="750" t="s">
        <v>45</v>
      </c>
    </row>
    <row r="9" spans="1:6" s="608" customFormat="1" ht="15">
      <c r="A9" s="625">
        <v>6</v>
      </c>
      <c r="B9" s="358">
        <v>40202038</v>
      </c>
      <c r="C9" s="689">
        <v>64004160</v>
      </c>
      <c r="D9" s="581" t="s">
        <v>109</v>
      </c>
      <c r="E9" s="694">
        <v>110.72</v>
      </c>
      <c r="F9" s="626">
        <v>42083</v>
      </c>
    </row>
    <row r="10" spans="1:6" s="576" customFormat="1" ht="15">
      <c r="A10" s="627">
        <v>7</v>
      </c>
      <c r="B10" s="582">
        <v>40201147</v>
      </c>
      <c r="C10" s="690">
        <v>64004112</v>
      </c>
      <c r="D10" s="581" t="s">
        <v>89</v>
      </c>
      <c r="E10" s="694">
        <v>2257</v>
      </c>
      <c r="F10" s="751" t="s">
        <v>45</v>
      </c>
    </row>
    <row r="11" spans="1:6" s="576" customFormat="1" ht="15">
      <c r="A11" s="625">
        <v>8</v>
      </c>
      <c r="B11" s="582">
        <v>40201180</v>
      </c>
      <c r="C11" s="690">
        <v>64001490</v>
      </c>
      <c r="D11" s="270" t="s">
        <v>90</v>
      </c>
      <c r="E11" s="694">
        <v>38.94</v>
      </c>
      <c r="F11" s="751" t="s">
        <v>45</v>
      </c>
    </row>
    <row r="12" spans="1:6" s="576" customFormat="1" ht="15">
      <c r="A12" s="625">
        <v>9</v>
      </c>
      <c r="B12" s="582">
        <v>40201171</v>
      </c>
      <c r="C12" s="690">
        <v>64001504</v>
      </c>
      <c r="D12" s="270" t="s">
        <v>91</v>
      </c>
      <c r="E12" s="694">
        <v>92.25999999999999</v>
      </c>
      <c r="F12" s="751" t="s">
        <v>45</v>
      </c>
    </row>
    <row r="13" spans="1:6" s="576" customFormat="1" ht="15">
      <c r="A13" s="625">
        <v>10</v>
      </c>
      <c r="B13" s="582">
        <v>40202720</v>
      </c>
      <c r="C13" s="690">
        <v>64001512</v>
      </c>
      <c r="D13" s="270" t="s">
        <v>92</v>
      </c>
      <c r="E13" s="694">
        <v>38.94</v>
      </c>
      <c r="F13" s="751" t="s">
        <v>45</v>
      </c>
    </row>
    <row r="14" spans="1:6" s="576" customFormat="1" ht="15">
      <c r="A14" s="625">
        <v>11</v>
      </c>
      <c r="B14" s="582">
        <v>40202690</v>
      </c>
      <c r="C14" s="690">
        <v>64001520</v>
      </c>
      <c r="D14" s="270" t="s">
        <v>93</v>
      </c>
      <c r="E14" s="694">
        <v>92.25999999999999</v>
      </c>
      <c r="F14" s="751" t="s">
        <v>45</v>
      </c>
    </row>
    <row r="15" spans="1:6" s="576" customFormat="1" ht="15">
      <c r="A15" s="625">
        <v>12</v>
      </c>
      <c r="B15" s="582">
        <v>40201198</v>
      </c>
      <c r="C15" s="690">
        <v>64002586</v>
      </c>
      <c r="D15" s="270" t="s">
        <v>94</v>
      </c>
      <c r="E15" s="694">
        <v>18.83</v>
      </c>
      <c r="F15" s="751" t="s">
        <v>45</v>
      </c>
    </row>
    <row r="16" spans="1:6" s="576" customFormat="1" ht="15">
      <c r="A16" s="625">
        <v>13</v>
      </c>
      <c r="B16" s="582">
        <v>40201201</v>
      </c>
      <c r="C16" s="690">
        <v>64002594</v>
      </c>
      <c r="D16" s="270" t="s">
        <v>95</v>
      </c>
      <c r="E16" s="694">
        <v>18.83</v>
      </c>
      <c r="F16" s="751" t="s">
        <v>45</v>
      </c>
    </row>
    <row r="17" spans="1:6" s="576" customFormat="1" ht="15">
      <c r="A17" s="625">
        <v>14</v>
      </c>
      <c r="B17" s="582">
        <v>40201210</v>
      </c>
      <c r="C17" s="690">
        <v>64001563</v>
      </c>
      <c r="D17" s="270" t="s">
        <v>96</v>
      </c>
      <c r="E17" s="694">
        <v>29.73</v>
      </c>
      <c r="F17" s="621">
        <v>41567</v>
      </c>
    </row>
    <row r="18" spans="1:6" s="576" customFormat="1" ht="15">
      <c r="A18" s="625">
        <v>15</v>
      </c>
      <c r="B18" s="582">
        <v>40201228</v>
      </c>
      <c r="C18" s="690">
        <v>64003000</v>
      </c>
      <c r="D18" s="270" t="s">
        <v>97</v>
      </c>
      <c r="E18" s="694">
        <v>29.73</v>
      </c>
      <c r="F18" s="621">
        <v>41567</v>
      </c>
    </row>
    <row r="19" spans="1:6" s="576" customFormat="1" ht="15">
      <c r="A19" s="625">
        <v>16</v>
      </c>
      <c r="B19" s="582">
        <v>40201236</v>
      </c>
      <c r="C19" s="690">
        <v>64001555</v>
      </c>
      <c r="D19" s="270" t="s">
        <v>98</v>
      </c>
      <c r="E19" s="694">
        <v>18.83</v>
      </c>
      <c r="F19" s="751" t="s">
        <v>45</v>
      </c>
    </row>
    <row r="20" spans="1:6" s="576" customFormat="1" ht="15">
      <c r="A20" s="625">
        <v>17</v>
      </c>
      <c r="B20" s="582">
        <v>40201244</v>
      </c>
      <c r="C20" s="690">
        <v>64002390</v>
      </c>
      <c r="D20" s="270" t="s">
        <v>99</v>
      </c>
      <c r="E20" s="694">
        <v>18.83</v>
      </c>
      <c r="F20" s="751" t="s">
        <v>45</v>
      </c>
    </row>
    <row r="21" spans="1:6" s="576" customFormat="1" ht="15">
      <c r="A21" s="625">
        <v>18</v>
      </c>
      <c r="B21" s="582">
        <v>40201260</v>
      </c>
      <c r="C21" s="690">
        <v>64003043</v>
      </c>
      <c r="D21" s="270" t="s">
        <v>100</v>
      </c>
      <c r="E21" s="694">
        <v>18.83</v>
      </c>
      <c r="F21" s="751" t="s">
        <v>45</v>
      </c>
    </row>
    <row r="22" spans="1:6" s="608" customFormat="1" ht="15">
      <c r="A22" s="625">
        <v>19</v>
      </c>
      <c r="B22" s="582">
        <v>40201252</v>
      </c>
      <c r="C22" s="690">
        <v>64004182</v>
      </c>
      <c r="D22" s="581" t="s">
        <v>110</v>
      </c>
      <c r="E22" s="694">
        <v>18.83</v>
      </c>
      <c r="F22" s="626">
        <v>42083</v>
      </c>
    </row>
    <row r="23" spans="1:6" s="576" customFormat="1" ht="15">
      <c r="A23" s="625">
        <v>20</v>
      </c>
      <c r="B23" s="582">
        <v>40202429</v>
      </c>
      <c r="C23" s="690">
        <v>64003051</v>
      </c>
      <c r="D23" s="270" t="s">
        <v>101</v>
      </c>
      <c r="E23" s="694">
        <v>18.83</v>
      </c>
      <c r="F23" s="751" t="s">
        <v>45</v>
      </c>
    </row>
    <row r="24" spans="1:6" s="576" customFormat="1" ht="15.75" thickBot="1">
      <c r="A24" s="628">
        <v>21</v>
      </c>
      <c r="B24" s="688">
        <v>40202488</v>
      </c>
      <c r="C24" s="659">
        <v>64003060</v>
      </c>
      <c r="D24" s="629" t="s">
        <v>102</v>
      </c>
      <c r="E24" s="695">
        <v>18.83</v>
      </c>
      <c r="F24" s="751" t="s">
        <v>45</v>
      </c>
    </row>
    <row r="26" spans="2:6" ht="223.5" customHeight="1">
      <c r="B26" s="911" t="s">
        <v>430</v>
      </c>
      <c r="C26" s="911"/>
      <c r="D26" s="911"/>
      <c r="E26" s="911"/>
      <c r="F26" s="911"/>
    </row>
    <row r="27" spans="2:6" ht="201" customHeight="1">
      <c r="B27" s="911"/>
      <c r="C27" s="911"/>
      <c r="D27" s="911"/>
      <c r="E27" s="911"/>
      <c r="F27" s="911"/>
    </row>
    <row r="28" spans="2:6" ht="12.75">
      <c r="B28" s="911"/>
      <c r="C28" s="911"/>
      <c r="D28" s="911"/>
      <c r="E28" s="911"/>
      <c r="F28" s="911"/>
    </row>
    <row r="29" spans="2:4" ht="12.75">
      <c r="B29" s="822"/>
      <c r="C29" s="822"/>
      <c r="D29" s="822"/>
    </row>
    <row r="30" spans="2:4" ht="12.75">
      <c r="B30" s="168"/>
      <c r="C30" s="168"/>
      <c r="D30" s="168"/>
    </row>
    <row r="31" spans="2:4" ht="12.75">
      <c r="B31" s="805"/>
      <c r="C31" s="805"/>
      <c r="D31" s="805"/>
    </row>
    <row r="32" spans="2:4" ht="12.75">
      <c r="B32" s="168"/>
      <c r="C32" s="168"/>
      <c r="D32" s="168"/>
    </row>
    <row r="33" spans="2:4" ht="12.75">
      <c r="B33" s="805"/>
      <c r="C33" s="805"/>
      <c r="D33" s="805"/>
    </row>
  </sheetData>
  <sheetProtection password="8CC3" sheet="1"/>
  <mergeCells count="6">
    <mergeCell ref="A1:F1"/>
    <mergeCell ref="B26:F28"/>
    <mergeCell ref="B29:D29"/>
    <mergeCell ref="B31:D31"/>
    <mergeCell ref="B33:D33"/>
    <mergeCell ref="A2:F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6"/>
  <sheetViews>
    <sheetView showGridLines="0" zoomScalePageLayoutView="0" workbookViewId="0" topLeftCell="A1">
      <selection activeCell="B7" sqref="B7:F7"/>
    </sheetView>
  </sheetViews>
  <sheetFormatPr defaultColWidth="9.140625" defaultRowHeight="12.75"/>
  <cols>
    <col min="1" max="1" width="5.57421875" style="0" customWidth="1"/>
    <col min="2" max="2" width="14.7109375" style="0" customWidth="1"/>
    <col min="3" max="3" width="13.28125" style="0" customWidth="1"/>
    <col min="4" max="4" width="68.7109375" style="3" customWidth="1"/>
    <col min="5" max="5" width="8.421875" style="0" bestFit="1" customWidth="1"/>
    <col min="6" max="6" width="11.57421875" style="519" bestFit="1" customWidth="1"/>
  </cols>
  <sheetData>
    <row r="1" spans="1:6" s="77" customFormat="1" ht="50.25" customHeight="1" thickBot="1">
      <c r="A1" s="819" t="s">
        <v>345</v>
      </c>
      <c r="B1" s="820"/>
      <c r="C1" s="820"/>
      <c r="D1" s="820"/>
      <c r="E1" s="820"/>
      <c r="F1" s="821"/>
    </row>
    <row r="2" spans="1:6" s="575" customFormat="1" ht="18.75" customHeight="1">
      <c r="A2" s="914" t="s">
        <v>362</v>
      </c>
      <c r="B2" s="915"/>
      <c r="C2" s="915"/>
      <c r="D2" s="915"/>
      <c r="E2" s="915"/>
      <c r="F2" s="916"/>
    </row>
    <row r="3" spans="1:6" s="576" customFormat="1" ht="38.25" customHeight="1">
      <c r="A3" s="630" t="s">
        <v>195</v>
      </c>
      <c r="B3" s="586" t="s">
        <v>346</v>
      </c>
      <c r="C3" s="585" t="s">
        <v>347</v>
      </c>
      <c r="D3" s="585" t="s">
        <v>0</v>
      </c>
      <c r="E3" s="570" t="s">
        <v>348</v>
      </c>
      <c r="F3" s="617" t="s">
        <v>1</v>
      </c>
    </row>
    <row r="4" spans="1:6" s="592" customFormat="1" ht="15">
      <c r="A4" s="591">
        <v>1</v>
      </c>
      <c r="B4" s="358">
        <v>30909031</v>
      </c>
      <c r="C4" s="689">
        <v>64004066</v>
      </c>
      <c r="D4" s="7" t="s">
        <v>40</v>
      </c>
      <c r="E4" s="587">
        <v>250</v>
      </c>
      <c r="F4" s="631">
        <v>42158</v>
      </c>
    </row>
    <row r="5" spans="1:6" s="592" customFormat="1" ht="45.75" thickBot="1">
      <c r="A5" s="593">
        <v>2</v>
      </c>
      <c r="B5" s="57">
        <v>30909139</v>
      </c>
      <c r="C5" s="712">
        <v>64000931</v>
      </c>
      <c r="D5" s="589" t="s">
        <v>41</v>
      </c>
      <c r="E5" s="588">
        <v>738</v>
      </c>
      <c r="F5" s="632">
        <v>41263</v>
      </c>
    </row>
    <row r="6" spans="1:6" s="580" customFormat="1" ht="12.75">
      <c r="A6" s="912"/>
      <c r="B6" s="913"/>
      <c r="C6" s="913"/>
      <c r="D6" s="913"/>
      <c r="E6" s="913"/>
      <c r="F6" s="590"/>
    </row>
    <row r="7" spans="2:6" ht="207" customHeight="1">
      <c r="B7" s="909" t="s">
        <v>431</v>
      </c>
      <c r="C7" s="910"/>
      <c r="D7" s="910"/>
      <c r="E7" s="910"/>
      <c r="F7" s="910"/>
    </row>
    <row r="10" spans="1:6" s="580" customFormat="1" ht="12.75">
      <c r="A10" s="912"/>
      <c r="B10" s="913"/>
      <c r="C10" s="913"/>
      <c r="D10" s="913"/>
      <c r="E10" s="913"/>
      <c r="F10" s="590"/>
    </row>
    <row r="12" spans="2:4" ht="12.75">
      <c r="B12" s="822"/>
      <c r="C12" s="822"/>
      <c r="D12" s="822"/>
    </row>
    <row r="13" spans="2:4" ht="12.75">
      <c r="B13" s="168"/>
      <c r="C13" s="168"/>
      <c r="D13" s="168"/>
    </row>
    <row r="14" spans="2:4" ht="12.75">
      <c r="B14" s="805"/>
      <c r="C14" s="805"/>
      <c r="D14" s="805"/>
    </row>
    <row r="15" spans="2:4" ht="12.75">
      <c r="B15" s="168"/>
      <c r="C15" s="168"/>
      <c r="D15" s="168"/>
    </row>
    <row r="16" spans="2:4" ht="12.75">
      <c r="B16" s="805"/>
      <c r="C16" s="805"/>
      <c r="D16" s="805"/>
    </row>
  </sheetData>
  <sheetProtection password="8CC3" sheet="1"/>
  <mergeCells count="8">
    <mergeCell ref="B12:D12"/>
    <mergeCell ref="B14:D14"/>
    <mergeCell ref="B16:D16"/>
    <mergeCell ref="A1:F1"/>
    <mergeCell ref="A6:E6"/>
    <mergeCell ref="A2:F2"/>
    <mergeCell ref="A10:E10"/>
    <mergeCell ref="B7:F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Unimed Goiania/SECASS - Valdeni Oliveira</dc:creator>
  <cp:keywords/>
  <dc:description/>
  <cp:lastModifiedBy>Unimed Goiania/GESPRO - Karla Jácome</cp:lastModifiedBy>
  <cp:lastPrinted>2017-05-11T16:39:30Z</cp:lastPrinted>
  <dcterms:created xsi:type="dcterms:W3CDTF">2014-08-21T14:36:08Z</dcterms:created>
  <dcterms:modified xsi:type="dcterms:W3CDTF">2017-05-22T17:07:04Z</dcterms:modified>
  <cp:category/>
  <cp:version/>
  <cp:contentType/>
  <cp:contentStatus/>
</cp:coreProperties>
</file>