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30" firstSheet="10" activeTab="22"/>
  </bookViews>
  <sheets>
    <sheet name="APARELHO DIGESTIVO (2) ok (2)" sheetId="1" state="hidden" r:id="rId1"/>
    <sheet name="REGRAS PAGTO POR PACOTE (2)" sheetId="2" state="hidden" r:id="rId2"/>
    <sheet name="Guia Rápido Pacote" sheetId="3" r:id="rId3"/>
    <sheet name="APARELHO DIGESTIVO" sheetId="4" r:id="rId4"/>
    <sheet name="DERMATOLOGIA (2) ok (2)" sheetId="5" state="hidden" r:id="rId5"/>
    <sheet name="DERMATOLOGIA" sheetId="6" r:id="rId6"/>
    <sheet name="ELETROFISIOLOGIA" sheetId="7" r:id="rId7"/>
    <sheet name="ECOENDOSCOPIA" sheetId="8" r:id="rId8"/>
    <sheet name="ENDOSCOPIA" sheetId="9" r:id="rId9"/>
    <sheet name="HEMODIÁLISE" sheetId="10" r:id="rId10"/>
    <sheet name="HEMODINÂMICA" sheetId="11" r:id="rId11"/>
    <sheet name="Plan2" sheetId="12" state="hidden" r:id="rId12"/>
    <sheet name="HEMOTERAPIA " sheetId="13" r:id="rId13"/>
    <sheet name="GINECOLOGIA" sheetId="14" r:id="rId14"/>
    <sheet name="ELETROFISIOLOGIA - Alterado" sheetId="15" state="hidden" r:id="rId15"/>
    <sheet name="LITOTRIPSIA" sheetId="16" r:id="rId16"/>
    <sheet name="MEDICINA NUCLEAR" sheetId="17" r:id="rId17"/>
    <sheet name="MOHS" sheetId="18" r:id="rId18"/>
    <sheet name="OFTALMOLOGIA" sheetId="19" r:id="rId19"/>
    <sheet name="UROLOGIA " sheetId="20" r:id="rId20"/>
    <sheet name="RADIOLOGIA" sheetId="21" r:id="rId21"/>
    <sheet name="TAVI" sheetId="22" r:id="rId22"/>
    <sheet name="ALERGIA E IMUNOTERAPIA" sheetId="23" r:id="rId23"/>
    <sheet name="UROLOGIA" sheetId="24" state="hidden" r:id="rId24"/>
  </sheets>
  <definedNames>
    <definedName name="_xlnm.Print_Area" localSheetId="3">'APARELHO DIGESTIVO'!$A$1:$F$8</definedName>
    <definedName name="_xlnm.Print_Area" localSheetId="5">'DERMATOLOGIA'!$A$1:$Q$29</definedName>
  </definedNames>
  <calcPr fullCalcOnLoad="1"/>
</workbook>
</file>

<file path=xl/sharedStrings.xml><?xml version="1.0" encoding="utf-8"?>
<sst xmlns="http://schemas.openxmlformats.org/spreadsheetml/2006/main" count="928" uniqueCount="455">
  <si>
    <t>DESCRIÇÃO</t>
  </si>
  <si>
    <t>VIGÊNCIA</t>
  </si>
  <si>
    <r>
      <t xml:space="preserve">Unimed Goiânia Cooperativa de Trabalho Médico
</t>
    </r>
    <r>
      <rPr>
        <b/>
        <sz val="12"/>
        <color indexed="17"/>
        <rFont val="Calibri"/>
        <family val="2"/>
      </rPr>
      <t>Terminologia de Própria de Pacotes - Tabela 98</t>
    </r>
  </si>
  <si>
    <t>EXCLUSÃO PROGRAMADA</t>
  </si>
  <si>
    <t>CÓDIGO
(ROL)</t>
  </si>
  <si>
    <t>CALOSIDADE E/OU MAL PERFURANTE - DESBASTAMENTO (POR LESAO)</t>
  </si>
  <si>
    <t>CRIOTERAPIA (GRUPO DE ATE 5 LESOES)</t>
  </si>
  <si>
    <t>CAUTERIZACAO QUIMICA (POR GRUPO DE ATE 5 LESOES)</t>
  </si>
  <si>
    <t>CRIOCIRURGIA (NITROGENIO LIQUIDO) DE NEOPLASIAS CUTANEAS</t>
  </si>
  <si>
    <t>CURETAGEM E ELETROCOAGULACAO DE CA DE PELE (POR LESAO)</t>
  </si>
  <si>
    <t>ELETROCOAGULACAO DE LESOES DE PELE E MUCOSAS - COM OU SEM CURETAGEM (POR GRUPO DE ATE 5 LESOES)</t>
  </si>
  <si>
    <t>CURETAGEM SILMPLES DE LESÕES DE PELE (POR GRUPO DE ATE 10 LESOES)</t>
  </si>
  <si>
    <t>EXERESE DE UNHA</t>
  </si>
  <si>
    <t>INCISAO E DRENAGEM DE ABSCESSO, HEMATOMA OU PANARICIO</t>
  </si>
  <si>
    <t>INCISAO E DRENAGEM DE FLEGMAO</t>
  </si>
  <si>
    <t>INFILTRACAO INTRALESIONAL, CICATRICIAL E HEMANGIOMAS - POR SESSAO</t>
  </si>
  <si>
    <t>TRATAMENTO DA MIIASE FURUNCULOIDE (POR LESAO)</t>
  </si>
  <si>
    <t>DESBRIDAMENTO CIRURGICO DE FERIDAS OU EXTREMIDADES</t>
  </si>
  <si>
    <t>EXERESE DE TUMOR DE PELE E MUCOSAS</t>
  </si>
  <si>
    <t>EXERESE E SUTURA SIMPLES DE PEQUENAS LESOES, GRUPO DE ATE 5 LESOES</t>
  </si>
  <si>
    <t>FACE - BIOPSIA</t>
  </si>
  <si>
    <t>RETIRADA DE CORPO ESTRANHO SUBCUTANEO</t>
  </si>
  <si>
    <t>TU PARTES MOLES - EXERESE</t>
  </si>
  <si>
    <t>EXERESE E SUTURA DE HEMANGIOMA, LINFANGIOMA OU NEVUS (POR GRUPO DE ATE 5 LESOES)</t>
  </si>
  <si>
    <t>EXERESE DE TUMOR MALIGNO DE PELE</t>
  </si>
  <si>
    <t>CANTOPLASTIA UNGUEAL</t>
  </si>
  <si>
    <t>EXERESE DE TUMOR E ROTACAO DE RETALHO MUSCULO-CUTANEO</t>
  </si>
  <si>
    <t>PLASTICA EM Z OU W</t>
  </si>
  <si>
    <t>EXCISAO EM CUNHA</t>
  </si>
  <si>
    <t>BIOPSIA DE PELE, TUMORES SUPERFICIAIS, TECIDO CELULAR SUBCUTANEO, LINFONODO SUPERFICIAL, ETC</t>
  </si>
  <si>
    <t>QTD</t>
  </si>
  <si>
    <t>CÓDIGO 
PACOTE</t>
  </si>
  <si>
    <t>TABELA</t>
  </si>
  <si>
    <t>TOTAL 
MAT</t>
  </si>
  <si>
    <t>TOTAL
MED</t>
  </si>
  <si>
    <t>TOTAL
HOS</t>
  </si>
  <si>
    <t>TOTAL
PACOTE</t>
  </si>
  <si>
    <t>NECESSITA 
DE AUTORIZAÇÃO
INTERCÂMBIO</t>
  </si>
  <si>
    <t>NÃO</t>
  </si>
  <si>
    <t>SIM</t>
  </si>
  <si>
    <t>HEMODEPURAÇÃO DE CASOS AGUDOS (SESSÃO HEMODIÁLISE, HEMOFILTRAÇÃO, HEMODIAFILTRAÇÃO ISOLADA, PLASMAFERESE OU HEMOPERFUSÃO) - ATÉ 4 HORAS OU FRAÇÃO</t>
  </si>
  <si>
    <t>UROLOGIA - site: 01/09/2014</t>
  </si>
  <si>
    <t>4.13.01.28-5</t>
  </si>
  <si>
    <t>PENISCOPIA (INCLUI BOLSA ESCROTAL)</t>
  </si>
  <si>
    <t>em uso</t>
  </si>
  <si>
    <t>CITOSCOPIA E/OU URETROSCOPIA</t>
  </si>
  <si>
    <t>4.02.01.06-6</t>
  </si>
  <si>
    <t>ELETROCOAGULACAO DE LESOES CUTANEAS</t>
  </si>
  <si>
    <t>ELETROCOAGULACAO DE LESOES CUTANEAS
PENISCOPIA (INCLUI BOLSA ESCROTAL)</t>
  </si>
  <si>
    <t>ELETROCOAGULACAO DE LESOES CUTANEAS
BIOPSIA PENIANA</t>
  </si>
  <si>
    <t>4.13.01.28-5
3.12.0603-4</t>
  </si>
  <si>
    <t>PENISCOPIA (INCLUI BOLSA ESCROTAL)
BIOPSIA PENIANA</t>
  </si>
  <si>
    <t>ELETROCOAGULACAO DE LESOES CUTANEAS
PENISCOPIA (INCLUI BOLSA ESCROTAL)
BIOPSIA PENIANA</t>
  </si>
  <si>
    <t>3.12.06.22-0</t>
  </si>
  <si>
    <t>POSTECTOMIA</t>
  </si>
  <si>
    <t>DELAMINACAO CORNEANA COM FOTOABLACAO ESTROMAL - LASIK</t>
  </si>
  <si>
    <t>PH-METRIA ESOFAGICA COMPUTADORIZADA COM DOIS CANAIS</t>
  </si>
  <si>
    <t>PH-METRIA ESOFAGICA COMPUTADORIZADA COM UM CANAL</t>
  </si>
  <si>
    <t>PH-METRIA ESOFAGICA COMPUTADORIZADA COM TRES CANAIS</t>
  </si>
  <si>
    <t>NEFROLITOTRIPSIA EXTRACORPOREA - ACOMPANHAMENTO 1ª SESSAO</t>
  </si>
  <si>
    <t>NEFROLITOTRIPSIA EXTRACORPOREA - ACOMPANHAMENTO REAPLICACOES</t>
  </si>
  <si>
    <t>URETEROLITOTRIPSIA EXTRACORPOREA - ACOMPANHAMENTO 1ª SESSAO</t>
  </si>
  <si>
    <t>URETEROLITOTRIPSIA EXTRACORPOREA - ACOMPANHAMENTO REAPLICACOES</t>
  </si>
  <si>
    <t>ELETROFISIOLOGIA - site: 01/09/2014</t>
  </si>
  <si>
    <t xml:space="preserve">76016340 CATETER DIAGNOSTICO QUADRIPOLAR / (UND) </t>
  </si>
  <si>
    <t xml:space="preserve">76016358 INTRODUTOR 6F-7F-8F-9F / (UND) </t>
  </si>
  <si>
    <t xml:space="preserve">76016366 CONECTOR P/ CATETER QUADRIPOLAR / (UND) </t>
  </si>
  <si>
    <t xml:space="preserve">76016374 CATETER DIAGNOSTICO DECAPOLAR / (UND) </t>
  </si>
  <si>
    <t xml:space="preserve">76016340 CATETER DIAGNOSTICO QUADRIPOLAR / (UND)      </t>
  </si>
  <si>
    <t>76016374 CATETER DIAGNOSTICO DECAPOLAR / (UND)</t>
  </si>
  <si>
    <t>76016358 INTRODUTOR 6F-7F-8F-9F / (UND)</t>
  </si>
  <si>
    <t>76016412 CATETER ABLAÇÃO TERAPÊUTICO IRRIGADO / (UND)</t>
  </si>
  <si>
    <t>76016390 CONECTOR P/ CATETER TERAPÊUTICO / (UND)</t>
  </si>
  <si>
    <t>75056615 AGULHA TRANSEPTAL / (UND)</t>
  </si>
  <si>
    <t>74563840 BAINHA TRANSEPTAL / (UND)</t>
  </si>
  <si>
    <t>76016366 CONECTOR P/ CATETER QUADRIPOLAR / (UND)</t>
  </si>
  <si>
    <t xml:space="preserve">76016404 CATETER DIAGNOSTICO DUODECAPOLAR / (UND)      </t>
  </si>
  <si>
    <t xml:space="preserve">76016340 CATETER DIAGNOSTICO QUADRIPOLAR / (UND)     </t>
  </si>
  <si>
    <t xml:space="preserve">74107739 KIT DE ELETRODOS NAVX /  (UND)      </t>
  </si>
  <si>
    <t>CATETERISMO CARDIACO E E/OU D COM CINEANGIOCORONARIOGRAFIA E VENTRICULOGRAFIA</t>
  </si>
  <si>
    <t>CATETERISMO CARDÍACO E E/OU D COM CINEANGIOCORONARIOGRAFIA, VENTRICULOGRAFIA E ESTUDO ANGIOGRÁFICO DA AORTA E/OU RAMOS TÓRACO-ABDOMINAIS E/OU MEMBROS</t>
  </si>
  <si>
    <t>70701911 ROTOR / SCI-TECH (UND)</t>
  </si>
  <si>
    <t>IMPLANTE DE STENT CORONARIO COM OU SEM ANGIOPLASTIA POR BALAO CONCOMITANTE (1 VASO)</t>
  </si>
  <si>
    <t>ANGIOPLASTIA TRANSLUMINAL PERCUTANEA DE MULTIPLOS VASOS OU DE BIFURCACAO COM IMPLANTE DE STENT</t>
  </si>
  <si>
    <t>BRONCOSCOPIA COM BIOPSIA TRANSBRONQUICA</t>
  </si>
  <si>
    <t>BRONCOSCOPIA COM OU SEM ASPIRADO OU LAVADO BRONQUICO BILATERAL</t>
  </si>
  <si>
    <t>COLONOSCOPIA</t>
  </si>
  <si>
    <t>ENDOSCOPIA DIGESTIVA ALTA</t>
  </si>
  <si>
    <t>ENTEROSCOPIA</t>
  </si>
  <si>
    <t>RETOSSIGMOIDOSCOPIA RIGIDA COM OU SEM BIOPSIA</t>
  </si>
  <si>
    <t>RETOSSIGMOIDOSCOPIA FLEXIVEL</t>
  </si>
  <si>
    <t>RETOSSIGMOIDOSCOPIA RIGIDA COM BIOPSIA E/OU CITOLOGIA</t>
  </si>
  <si>
    <t>RETOSSIGMOIDOSCOPIA FLEXIVEL COM BIOPSIA E/OU CITOLOGIA</t>
  </si>
  <si>
    <t>VIDEO-ENDOSCOPIA DO ESFINCTER VELO-PALATINO COM OTICA FLEXIVEL</t>
  </si>
  <si>
    <t>VIDEO-ENDOSCOPIA DO ESFINCTER VELO-PALATINO COM OTICA RIGIDA</t>
  </si>
  <si>
    <t>VIDEO-ENDOSCOPIA NASO-SINUSAL COM OTICA FLEXIVEL</t>
  </si>
  <si>
    <t>VIDEO-ENDOSCOPIA NASO-SINUSAL COM OTICA RIGIDA</t>
  </si>
  <si>
    <t>VIDEO-LARINGO-ESTROBOSCOPIA COM ENDOSCOPIO FLEXIVEL</t>
  </si>
  <si>
    <t>VIDEO-LARINGO-ESTROBOSCOPIA COM ENDOSCOPIO RIGIDO</t>
  </si>
  <si>
    <t>VIDEO-FARINGO-LARINGOSCOPIA COM ENDOSCOPIO RIGIDO</t>
  </si>
  <si>
    <t>LARINGOSCOPIA/TRAQUEOSCOPIA PARA DIAGNOSTICO E BIOPSIA (TUBO RIGIDO)</t>
  </si>
  <si>
    <t>NASOFIBROLARINGOSCOPIA PARA DIGNOSTICO E/OU BIOPSIA</t>
  </si>
  <si>
    <t xml:space="preserve">Indisponível </t>
  </si>
  <si>
    <t>CÓDIGO</t>
  </si>
  <si>
    <t xml:space="preserve">VALOR </t>
  </si>
  <si>
    <t>PACOTE SENEC - 01/09/2014</t>
  </si>
  <si>
    <t>74107810 CATETER DIAGNOSTICO CIRCUNFERENCIAL / (UND)</t>
  </si>
  <si>
    <t>COLONOSCOPIA COM BIOPSIA E/OU CITOLOGIA</t>
  </si>
  <si>
    <t>ENDOSCOPIA DIGESTIVA ALTA COM BIOPSIA E/OU CITOLOGIA</t>
  </si>
  <si>
    <t>VIDEO-FARINGO-LARINGOSCOPIA COM ENDOSCOPIO FLEXIVEL</t>
  </si>
  <si>
    <t>PACOTE DESPESAS (UND) - 40102084</t>
  </si>
  <si>
    <t>PACOTE DESPESAS (UND) - 40102092</t>
  </si>
  <si>
    <t>PACOTE DESPESAS (UND) - 40102106</t>
  </si>
  <si>
    <t>PACOTE DESPESAS (UND) - 30911087</t>
  </si>
  <si>
    <t>PACOTE DESPESAS (UND) - 30911052</t>
  </si>
  <si>
    <t>PACOTE DESPESAS (UND) - 30912105</t>
  </si>
  <si>
    <t>PACOTE DESPESAS (UND) - 30912032</t>
  </si>
  <si>
    <t>PACOTE DESPESAS (UND) - 40201066</t>
  </si>
  <si>
    <t>PACOTE DESPESAS (UND) - 41301285</t>
  </si>
  <si>
    <t>PACOTE DESPESAS (UND) - 31206050</t>
  </si>
  <si>
    <t>PACOTE DESPESAS (UND) - 31206050/41301285</t>
  </si>
  <si>
    <t>PACOTE DESPESAS (UND) - 31206050/31206034</t>
  </si>
  <si>
    <t>PACOTE DESPESAS (UND) - 41301285/31206034</t>
  </si>
  <si>
    <t>PACOTE DESPESAS (UND) - 31206050/41301285/31206034</t>
  </si>
  <si>
    <t>PACOTE DESPESAS (UND) - 31206220</t>
  </si>
  <si>
    <t>79958958 INTRODUTOR DE PUNCAO CORONARIO (PACOTE) (UND)</t>
  </si>
  <si>
    <t>79958923 FIO GUIA 0,035 CORONARIO (PACOTE) (UND)</t>
  </si>
  <si>
    <t>70121095 CATETER GUIA DIAGNOSTICO CORONARIO (PACOTE) (UND)</t>
  </si>
  <si>
    <t>75231441 MANIFOLD CORONARIO (PACOTE) (UND)</t>
  </si>
  <si>
    <t>74983113 CATETER PIGTAIL CORONARIO (PACOTE) (UND)</t>
  </si>
  <si>
    <t>79958800 CATETER GUIA TERAP. CORONARIO (PACOTE) (UND)</t>
  </si>
  <si>
    <t>75315831 INSUFLADOR DE BALAO CORONARIO (PACOTE) (UND)</t>
  </si>
  <si>
    <t xml:space="preserve">79958893 CORDA GUIA 0,014 CORONARIO (PACOTE) (UND) </t>
  </si>
  <si>
    <t>74150251 CATETER BALAO CORONARIO (PACOTE) (UND)</t>
  </si>
  <si>
    <t>PACOTE DESPESAS (UND) - 30911079</t>
  </si>
  <si>
    <t>76016382 CONECTOR P/ CATETER DIAGNOSTICO DECAPOLAR (UND)</t>
  </si>
  <si>
    <t>CAUTERIZACAO QUIMICA, OU ELETROCAUTERIZACAO, OU CRIOCAUTERIZACAO DE LESOES DA VULVA (POR GRUPO DE ATE 5 LESOES)</t>
  </si>
  <si>
    <t>CAUTERIZAÇÃO QUIMICA, OU ELETROCAUTERIZACAO, OU CRIOCAUTERIZACAO DE LESOES DA VAGINA (POR GRUPO DE ATE 5 LESOES)</t>
  </si>
  <si>
    <t>TRAQUELECTOMIA  AMPUTACAO, CONIZACAO  (COM OU SEM CIRURGIA DE ALTA FREQUÊNCIA / CAF)</t>
  </si>
  <si>
    <t>3.12.06.05-0</t>
  </si>
  <si>
    <t>3.12.06.05-0
4.13.01.28-5</t>
  </si>
  <si>
    <t>3.12.06.05-0
3.12.0603-4</t>
  </si>
  <si>
    <t>3.12.06.05-0
4.13.01.28-5
3.12.0603-4</t>
  </si>
  <si>
    <t>70201757 CONECTOR Y CORONARIO (PACOTE) (UND)</t>
  </si>
  <si>
    <t>ALTERAÇÕES:</t>
  </si>
  <si>
    <t>1º OS PACOTES EM AZUL SERÃO EXCLUÍDOS, DEVIDO EXISTIR MAIS DE UM AMB PRINCIPAL VINCULADO AO PACOTE</t>
  </si>
  <si>
    <t>3º NA ESPECIALIDADE ELETROFISIOLOGIA SERÁ CRIADO PACOTE SOMENTE PARA O PROCEDIMENTO 3.09.11.11-7 ESTUDO ELETROFISIOLOGICO DO SISTEMA DE CONDUCAO COM OU SEM ACAO FARMACOLOGICA, DEVIDO A DESPESA DOS OUTROS PROCEDIMENTOS SEREM A MESMAS, OU SEJA, NÃO EXISTIRÁ PACOTE PARA OS PROCEDIMENTOS 3.09.11-15-0, 3.09.12.01-6 e 3.09.12.16-4</t>
  </si>
  <si>
    <r>
      <t xml:space="preserve">ROL DE PROCEDIMENTOS </t>
    </r>
    <r>
      <rPr>
        <sz val="10"/>
        <rFont val="Arial"/>
        <family val="2"/>
      </rPr>
      <t>(Excluso do valor do pacote)</t>
    </r>
  </si>
  <si>
    <t xml:space="preserve">Código </t>
  </si>
  <si>
    <t>Descrição</t>
  </si>
  <si>
    <t>Qtde</t>
  </si>
  <si>
    <t>Lanç.
Código</t>
  </si>
  <si>
    <t xml:space="preserve">Descrição </t>
  </si>
  <si>
    <t>Via</t>
  </si>
  <si>
    <t>Sim</t>
  </si>
  <si>
    <t>MAT</t>
  </si>
  <si>
    <t>MED</t>
  </si>
  <si>
    <t>HOS</t>
  </si>
  <si>
    <t>PACOTE</t>
  </si>
  <si>
    <t>TOTAL</t>
  </si>
  <si>
    <t>AGRUPOS DE DESPESAS PACOTE</t>
  </si>
  <si>
    <r>
      <t xml:space="preserve">PACOTE </t>
    </r>
    <r>
      <rPr>
        <sz val="10"/>
        <rFont val="Arial"/>
        <family val="2"/>
      </rPr>
      <t>(Incluso despesas simples) - Individual por código ROL (AMB)</t>
    </r>
  </si>
  <si>
    <t>INICIAL</t>
  </si>
  <si>
    <t>APARELHO DIGESTIVO - Atualização site: 20/06/2016</t>
  </si>
  <si>
    <t>PACOTE DESPESAS (UND) - 30911117</t>
  </si>
  <si>
    <t>PACOTE DESPESAS (UND) - 30911150</t>
  </si>
  <si>
    <t>PACOTE DESPESAS (UND) - 30912016</t>
  </si>
  <si>
    <t>ESTUDO ELETROFISIOLOGICO DO SISTEMA DE CONDUCAO COM OU SEM ACAO FARMACOLOGICA</t>
  </si>
  <si>
    <t>ABLACAO DE CIRCUITO ARRITMOGENICO POR CATETER DE RADIOFREQUENCIA</t>
  </si>
  <si>
    <t>MAPEAMENTO DE FEIXES ANOMALOS E FOCOS ECTOPICOS POR ELETROFISIOLOGIA INTRACAVITA</t>
  </si>
  <si>
    <t>30911117
30911150</t>
  </si>
  <si>
    <t>30911117
30911150
30912016</t>
  </si>
  <si>
    <t>30911117
30911150
30912016
30912164</t>
  </si>
  <si>
    <t>PUNCAO TRANSEPTAL COM INTRODUCAO DE CATETER MULTIPOLAR NAS CAMARAS ESQUERDAS E/OU VEIAS PULMONARES</t>
  </si>
  <si>
    <t xml:space="preserve">PACOTE DESPESAS (UND) - 30912164 </t>
  </si>
  <si>
    <t xml:space="preserve">1
</t>
  </si>
  <si>
    <r>
      <t xml:space="preserve">Unimed Goiânia Cooperativa de Trabalho Médico
</t>
    </r>
    <r>
      <rPr>
        <b/>
        <sz val="12"/>
        <color indexed="17"/>
        <rFont val="Calibri"/>
        <family val="2"/>
      </rPr>
      <t>Terminologia de Própria de Pacotes - Tabela 98</t>
    </r>
  </si>
  <si>
    <r>
      <t xml:space="preserve">Pacote 1 : </t>
    </r>
    <r>
      <rPr>
        <sz val="12"/>
        <rFont val="Calibri"/>
        <family val="2"/>
      </rPr>
      <t>Indicação - Síncope, Taquicardias a esclarecer, Estratificação de MS e para MP.</t>
    </r>
  </si>
  <si>
    <r>
      <rPr>
        <b/>
        <sz val="12"/>
        <rFont val="Calibri"/>
        <family val="2"/>
      </rPr>
      <t>Pacote 2:</t>
    </r>
    <r>
      <rPr>
        <sz val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(GERAL)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 Indicação - Taquicardia para Reentrada Nodal, Arritmias Medidas por Via anômala direitas, Sind. WPW á direita, Taquic. Atrial Direitas de Crista,  Ablação Nodo AV.</t>
    </r>
  </si>
  <si>
    <r>
      <rPr>
        <b/>
        <sz val="12"/>
        <rFont val="Calibri"/>
        <family val="2"/>
      </rPr>
      <t>Pacote 3</t>
    </r>
    <r>
      <rPr>
        <sz val="12"/>
        <rFont val="Calibri"/>
        <family val="2"/>
      </rPr>
      <t>:</t>
    </r>
    <r>
      <rPr>
        <b/>
        <sz val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(COM PUNÇÃO TRANSEPTAL)</t>
    </r>
    <r>
      <rPr>
        <sz val="12"/>
        <rFont val="Calibri"/>
        <family val="2"/>
      </rPr>
      <t xml:space="preserve"> Indicação: Sindr. WPW, Via Anômala esquerdas, arritmias localizadas no átrio esquerdo.</t>
    </r>
  </si>
  <si>
    <r>
      <rPr>
        <b/>
        <sz val="12"/>
        <rFont val="Calibri"/>
        <family val="2"/>
      </rPr>
      <t>Pacote 4</t>
    </r>
    <r>
      <rPr>
        <sz val="12"/>
        <rFont val="Calibri"/>
        <family val="2"/>
      </rPr>
      <t xml:space="preserve">: </t>
    </r>
    <r>
      <rPr>
        <b/>
        <sz val="12"/>
        <color indexed="10"/>
        <rFont val="Calibri"/>
        <family val="2"/>
      </rPr>
      <t>(FLUTTER)</t>
    </r>
    <r>
      <rPr>
        <sz val="12"/>
        <rFont val="Calibri"/>
        <family val="2"/>
      </rPr>
      <t xml:space="preserve"> Indicação - Flutter Atrial Tipico e Atipico.</t>
    </r>
  </si>
  <si>
    <r>
      <t xml:space="preserve">Pacote 5: </t>
    </r>
    <r>
      <rPr>
        <b/>
        <sz val="12"/>
        <color indexed="10"/>
        <rFont val="Calibri"/>
        <family val="2"/>
      </rPr>
      <t>(EEF + ABLAÇÃO TV)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Indicação: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Taquicardia Ventricular Idiopatica de VD, TV com ou sem cardiopatia estrutural. </t>
    </r>
  </si>
  <si>
    <r>
      <t xml:space="preserve">Pacote 6: </t>
    </r>
    <r>
      <rPr>
        <b/>
        <sz val="12"/>
        <color indexed="10"/>
        <rFont val="Calibri"/>
        <family val="2"/>
      </rPr>
      <t>(EEF + ABLAÇÃO FA + ELETROANATÔMICO)</t>
    </r>
    <r>
      <rPr>
        <sz val="12"/>
        <rFont val="Calibri"/>
        <family val="2"/>
      </rPr>
      <t xml:space="preserve"> Indicação: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Fibrilação Atrial com isolamento das veias pulmonares </t>
    </r>
  </si>
  <si>
    <t>TOTAL 
PACOTE DESP.</t>
  </si>
  <si>
    <t>76016412 CATETER ABLAÇÃO TERAPÊUTICO IRRIGADO / (UND) *</t>
  </si>
  <si>
    <t>*Ablação de circuito</t>
  </si>
  <si>
    <t>*Ablação de flutter</t>
  </si>
  <si>
    <t>*Ablação TV</t>
  </si>
  <si>
    <t>75161990 EQUIPO P/ CATETER IRRIGADO / (UND)                        *</t>
  </si>
  <si>
    <t>76016412 CATETER ABLAÇÃO TERAPÊUTICO IRRIGADO / (UND)  *</t>
  </si>
  <si>
    <t>*Ablação FA</t>
  </si>
  <si>
    <t>76016404 CATETER DIAGNOSTICO DUODECAPOLAR / (UND)       *</t>
  </si>
  <si>
    <t>CATETERISMO CARDÍACO D E/OU E COM ESTUDO CINEANGIOGRÁFICO E DE REVASCULARIZAÇÃO CIRÚRGICA DO MIOCÁRDIO</t>
  </si>
  <si>
    <t xml:space="preserve">
1.
2.
3.
</t>
  </si>
  <si>
    <t>Linha</t>
  </si>
  <si>
    <t>HEMODINÂMICA - site: 20/03/2015</t>
  </si>
  <si>
    <t>COMPOSIÇÃO OPME</t>
  </si>
  <si>
    <t>CÓDIGO/DESCRIÇÃO</t>
  </si>
  <si>
    <t>VALOR 
UNITÁRIO</t>
  </si>
  <si>
    <t>VALOR 
TOTAL</t>
  </si>
  <si>
    <t>3.09.11.07-9</t>
  </si>
  <si>
    <t>3.09.11.08-7</t>
  </si>
  <si>
    <t>3.09.11.05-2</t>
  </si>
  <si>
    <t xml:space="preserve">
CATETERISMO CARDÍACO D E/OU E COM ESTUDO CINEANGIOGRÁFICO E DE REVASCULARIZAÇÃO CIRÚRGICA DO MIOCÁRDIO
</t>
  </si>
  <si>
    <t>3.09.12.10-5</t>
  </si>
  <si>
    <t>3.09.12.03-2</t>
  </si>
  <si>
    <t xml:space="preserve">3.09.11.07-9
3.09.12.04-0
</t>
  </si>
  <si>
    <t>CATETERISMO CARDIACO E E/OU D COM CINEANGIOCORONARIOGRAFIA E VENTRICULOGRAFIAHEMODINÂNICA
ANGIOPLASTIA TRANSLUMINAL PERCUTANEA POR BALAO (1 VASO)</t>
  </si>
  <si>
    <t>1
1</t>
  </si>
  <si>
    <t>PACOTE DESPESAS (UND) - 30911079/30912040</t>
  </si>
  <si>
    <t>3.09.11.07-9
3.09.12.10-5</t>
  </si>
  <si>
    <t>CATETERISMO CARDIACO E E/OU D COM CINEANGIOCORONARIOGRAFIA E VENTRICULOGRAFIAHEMODINÂNICA
IMPLANTE DE STENT CORONARIO COM OU SEM ANGIOPLASTIA POR BALAO CONCOMITANTE (1 VASO)</t>
  </si>
  <si>
    <t>PACOTE DESPESAS (UND) - 30911079/30912105</t>
  </si>
  <si>
    <t>3.09.11.07-9
3.09.12.03-2</t>
  </si>
  <si>
    <t>CATETERISMO CARDIACO E E/OU D COM CINEANGIOCORONARIOGRAFIA E VENTRICULOGRAFIAHEMODINÂNICA
ANGIOPLASTIA TRANSLUMINAL PERCUTANEA DE MULTIPLOS VASOS OU DE BIFURCACAO COM IMPLANTE DE STENT</t>
  </si>
  <si>
    <t>PACOTE DESPESAS (UND) - 30911079/30912032</t>
  </si>
  <si>
    <t>TOTAL
OPME</t>
  </si>
  <si>
    <t>DESPESAS (MAT/MED/HOS)</t>
  </si>
  <si>
    <t>%</t>
  </si>
  <si>
    <r>
      <rPr>
        <b/>
        <sz val="11"/>
        <rFont val="Arial"/>
        <family val="2"/>
      </rPr>
      <t>PACOTE - NOVO MODELO
Orientações:</t>
    </r>
    <r>
      <rPr>
        <sz val="11"/>
        <rFont val="Arial"/>
        <family val="2"/>
      </rPr>
      <t xml:space="preserve">
Cada código de pacote tem correspondência com um único código do Rol (AMB), um para um.
Os pacotes passam a exigir autorização prévia, igual ao serviço principal (Rol de Procedimentos), OPME, etc... 
Multiplicidade: do mesmo código de procedimento ou de diferentes códigos de procedimentos, independente de cada um ter o seu próprio código de pacote - a remuneração será UM PACOTE por um ou mais códigos de procedimentos, ou seja, será pago 100% do pacote de maior valor. Portanto, já efetuar a solicitação/autorização deste pacote junto aos procedimentos. Havendo solicitação de mais de um código de pacote em procedimentos múltiplos, mesmo que autorizados, estes serão glosados em conta.   
Em serviços de consultório, o serviço principal e as despesas devem ter o pagto direcionado para o código do médico cooperado que realizou o serviço. Em ambiente de clínicas/hospitais, o serviço principal poderá estar direcionado ao médico cooperado e o código do pacote para outro executante. </t>
    </r>
  </si>
  <si>
    <r>
      <rPr>
        <b/>
        <sz val="11"/>
        <rFont val="Arial"/>
        <family val="2"/>
      </rPr>
      <t>SOLICITAÇÃO/AUTORIZAÇÃO NO HILUM e FATURAMENTO DE GUIAS:
1. Da solicitação e autorização:</t>
    </r>
    <r>
      <rPr>
        <sz val="11"/>
        <rFont val="Arial"/>
        <family val="2"/>
      </rPr>
      <t xml:space="preserve">
Ao SOLICITAÇÃO DO SERVIÇO PRINCIPAL na ferramenta hilum, o médico ou a secretária/atendente, deverão incluir o(s) código(s) AMBs e o código do pacote, correspondente. E preciso seguir juntos, o serviço principal e o pacote (complemento), caso contrário, o pacote sem autorização será glosado.  
No hilum será usado o mesmo código de executante para o serviço principal e pacote (pessoa física ou jurídica / observar cadastro para execução do serviço principal) - o direcionamento do pagamento será feito no faturamento da guia.
</t>
    </r>
    <r>
      <rPr>
        <b/>
        <sz val="11"/>
        <rFont val="Arial"/>
        <family val="2"/>
      </rPr>
      <t>2. Da execução no hilum:</t>
    </r>
    <r>
      <rPr>
        <sz val="11"/>
        <rFont val="Arial"/>
        <family val="2"/>
      </rPr>
      <t xml:space="preserve">
A EXECUÇÃO NO HILUM será apenas para o serviço principal (Rol de Procedimentos).
</t>
    </r>
    <r>
      <rPr>
        <b/>
        <sz val="11"/>
        <rFont val="Arial"/>
        <family val="2"/>
      </rPr>
      <t>3. Do Faturamento:</t>
    </r>
    <r>
      <rPr>
        <sz val="11"/>
        <rFont val="Arial"/>
        <family val="2"/>
      </rPr>
      <t xml:space="preserve">
A apresentação seguirá a mesma rotina. Procedimentos do Rol na Guia de SADT e as Despesas na Guia de Outras Despesas.  
O direcionamento do pagamento será realizado no faturamento das guias - utilizando do mesmo número de autorização, deverá indicar quem receberá pelo serviço principal e quem receberá pelo pacote. </t>
    </r>
  </si>
  <si>
    <t>MULTIPLI
CIDADE</t>
  </si>
  <si>
    <t>São excludente entre si.</t>
  </si>
  <si>
    <r>
      <rPr>
        <b/>
        <sz val="11"/>
        <color indexed="9"/>
        <rFont val="Arial"/>
        <family val="2"/>
      </rPr>
      <t>f</t>
    </r>
    <r>
      <rPr>
        <sz val="11"/>
        <rFont val="Arial"/>
        <family val="2"/>
      </rPr>
      <t xml:space="preserve">
1.
2.
3.
4.
5.
</t>
    </r>
  </si>
  <si>
    <r>
      <rPr>
        <b/>
        <sz val="11"/>
        <rFont val="Arial"/>
        <family val="2"/>
      </rPr>
      <t>AUTORIZAÇÃO</t>
    </r>
    <r>
      <rPr>
        <sz val="11"/>
        <rFont val="Arial"/>
        <family val="2"/>
      </rPr>
      <t xml:space="preserve">
Os pacotes passam a exigir autorização prévia, assim, como, os serviços do Rol de Procedimentos e OPME. 
A solicitação de autorização na ferramenta HILUM, o médico ou a secretária/atendente, terão que incluir os códigos, procedimento(s) e pacote(s) para seguir (trafegar) junto para serem autorizados pela Unimed. Informando para ambos o código do executante com cadastro para realizar o procedimento principal.   
A execução no hilum é só de serviços do Rol - todas as despesas devem ser apresentadas em guia/conta no faturamento (na guia de outras despesas - faturamento eletrônico/apresentação da guia) 
Os OPMEs foram exclusos dos pacotes da Unimed Goiânia, portanto, quando utilizados a autorização será específica para cada código. 
Em procedimentos com uso de OPME a guia deve ser encaminhada para autorização no SAC da Unimed Goiânia.  </t>
    </r>
  </si>
  <si>
    <r>
      <rPr>
        <b/>
        <sz val="11"/>
        <rFont val="Arial"/>
        <family val="2"/>
      </rPr>
      <t xml:space="preserve">Orientações para apresentação/pagamento
</t>
    </r>
    <r>
      <rPr>
        <sz val="11"/>
        <rFont val="Arial"/>
        <family val="2"/>
      </rPr>
      <t xml:space="preserve">Cada código de pacote tem correspondência com um único código do Rol (AMB).
O pagamento de pacote em multiplicidade, paga-se 100% do maior e 50% do segundo, quando realizada pela mesma equipe. 
No faturamento da guia, direcionar o pagamento do serviço do Rol e do pacote para os executante corretos.
</t>
    </r>
  </si>
  <si>
    <t>Valor</t>
  </si>
  <si>
    <r>
      <rPr>
        <b/>
        <sz val="12"/>
        <rFont val="Arial"/>
        <family val="2"/>
      </rPr>
      <t xml:space="preserve">Orientações para apresentação/pagamento
 - </t>
    </r>
    <r>
      <rPr>
        <sz val="12"/>
        <rFont val="Arial"/>
        <family val="2"/>
      </rPr>
      <t xml:space="preserve">Cada código de pacote poderá ter correspondência com apenas um código do Rol (AMB).
 - O pagamento dos serviços do Rol, será conforme o procedimento e a quantidade solicitada/autorizada/executada.
 - O pagamento dos códigos de pacote serão pagos na QUANTIDADE UM, desde que o procedimento principal (Rol) esteja autorizado. 
 - O pagamento poderá ser realizado para executantes distintos, se assim for, bastará que a informação dos executantes/prestador seja informado na apresntação da guia/conta.
</t>
    </r>
  </si>
  <si>
    <r>
      <rPr>
        <b/>
        <sz val="12"/>
        <rFont val="Arial"/>
        <family val="2"/>
      </rPr>
      <t>AUTORIZAÇÃO</t>
    </r>
    <r>
      <rPr>
        <sz val="12"/>
        <rFont val="Arial"/>
        <family val="2"/>
      </rPr>
      <t xml:space="preserve">
 - O parâmetro que SINALIZA o pacote terá que ser ativado, para quando usar um serviço AMB em que a susa despesas forem pagos através de pacote. 
- Procedimentos da tabela de baixo custo/risco SOLICITAÇÃO: os pacotes solicitados nos consultórios, em que o/ procedimento/ for/em da tabela de baixo risco, a sinalização do pacote será automática, NÃO necessitando incluir o código do pacote neste momento. FATURAMENTO: prestador/executante incluirá o código do pacote no momento de faturar o serviço principal à Unimed.
- Procedimento da tabela (de risco) - SOLICITAÇÃO: os pacotes solicitados nos consultórios, em que o procedimento contar nesta tabela, será sinalizado do pacote será automáticamente, mas a transação vai parar no SAC da Unimed Goiânia, que incluirá a composição do pacote por agrupamentos - se constar OPME a parte, estes também serão inclusos para transacionar no intercâmbio, para autorização. FATURAMENTO: prestador/executante incluirá o código do pacote no momento de faturar o serviço principal à Unimed.
</t>
    </r>
  </si>
  <si>
    <t xml:space="preserve">NECESSIDADE: Adequar os pacotes a necessidade do sistema Unimed. 
QUANTO: O mais breve, estamos sendo contestados (o sistema não sinaliza os pacotes).
</t>
  </si>
  <si>
    <t>DERMATOLOGIA - Atualização site: 01/09/2014</t>
  </si>
  <si>
    <t>GRUPO</t>
  </si>
  <si>
    <t>PARA QUANTIDADE AMB = 1</t>
  </si>
  <si>
    <t>PARA QUANTIDADE AMB = OU &gt; 2</t>
  </si>
  <si>
    <t xml:space="preserve">QTD
</t>
  </si>
  <si>
    <t>NECESSITA DE AUTORIZAÇÃO
INTERCÂMBIO</t>
  </si>
  <si>
    <t>QTD ATÉ (4X)</t>
  </si>
  <si>
    <t>QTD À PARTIR 
DE (5X)</t>
  </si>
  <si>
    <t>PACOTE DESPESAS 1 (UND) - 20104073</t>
  </si>
  <si>
    <t>(= &gt;) 2</t>
  </si>
  <si>
    <t>PACOTE DESPESAS 2 (UND) - 20104073</t>
  </si>
  <si>
    <t>PACOTE DESPESAS 1 (UND) - 30101107</t>
  </si>
  <si>
    <t>PACOTE DESPESAS 2 (UND) - 30101107</t>
  </si>
  <si>
    <t>PACOTE DESPESAS 1 (UND) - 30101204</t>
  </si>
  <si>
    <t>PACOTE DESPESAS 2 (UND) - 30101204</t>
  </si>
  <si>
    <t>PACOTE DESPESAS 1 (UND) - 30101093</t>
  </si>
  <si>
    <t>PACOTE DESPESAS 2 (UND) - 30101093</t>
  </si>
  <si>
    <t>PACOTE DESPESAS 1 (UND) - 30101247</t>
  </si>
  <si>
    <t>PACOTE DESPESAS 2 (UND) - 30101247</t>
  </si>
  <si>
    <t>PACOTE DESPESAS 1 (UND) - 30101255</t>
  </si>
  <si>
    <t>PACOTE DESPESAS 2 (UND) - 30101255</t>
  </si>
  <si>
    <t>PACOTE DESPESAS 1 (UND) - 30101298</t>
  </si>
  <si>
    <t>PACOTE DESPESAS 2 (UND) - 30101298</t>
  </si>
  <si>
    <t>PACOTE DESPESAS 1 (UND) - 30101484</t>
  </si>
  <si>
    <t>PACOTE DESPESAS 2 (UND) - 30101484</t>
  </si>
  <si>
    <t>PACOTE DESPESAS 1 (UND) - 30101620</t>
  </si>
  <si>
    <t>PACOTE DESPESAS 2 (UND) - 30101620</t>
  </si>
  <si>
    <t>PACOTE DESPESAS 1 (UND) - 30101638</t>
  </si>
  <si>
    <t>PACOTE DESPESAS 2 (UND) - 30101638</t>
  </si>
  <si>
    <t>PACOTE DESPESAS 1 (UND) - 30101646</t>
  </si>
  <si>
    <t>PACOTE DESPESAS 2 (UND) - 30101646</t>
  </si>
  <si>
    <t>PACOTE DESPESAS 1 (UND) - 30101840</t>
  </si>
  <si>
    <t>PACOTE DESPESAS 2 (UND) - 30101840</t>
  </si>
  <si>
    <t>PACOTE DESPESAS 1 (UND) - 30730031</t>
  </si>
  <si>
    <t>PACOTE DESPESAS 2 (UND) - 30730031</t>
  </si>
  <si>
    <t>PACOTE DESPESAS 1 (UND) - 30101077</t>
  </si>
  <si>
    <t>PACOTE DESPESAS 2 (UND) - 30101077</t>
  </si>
  <si>
    <t>PACOTE DESPESAS 1 (UND) - 30101468</t>
  </si>
  <si>
    <t>PACOTE DESPESAS 2 (UND) - 30101468</t>
  </si>
  <si>
    <t>PACOTE DESPESAS 1 (UND) - 30101492</t>
  </si>
  <si>
    <t>PACOTE DESPESAS 2 (UND) - 30101492</t>
  </si>
  <si>
    <t>PACOTE DESPESAS 1 (UND) - 30101590</t>
  </si>
  <si>
    <t>PACOTE DESPESAS 2 (UND) - 30101590</t>
  </si>
  <si>
    <t>PACOTE DESPESAS 1 (UND) - 30101735</t>
  </si>
  <si>
    <t>PACOTE DESPESAS 2 (UND) - 30101735</t>
  </si>
  <si>
    <t>PACOTE DESPESAS 1 (UND) - 30101913</t>
  </si>
  <si>
    <t>PACOTE DESPESAS 2 (UND) - 30101913</t>
  </si>
  <si>
    <t>PACOTE DESPESAS 1 (UND) - 30101921</t>
  </si>
  <si>
    <t>PACOTE DESPESAS 2 (UND) - 30101921</t>
  </si>
  <si>
    <t>PACOTE DESPESAS 1 (UND) - 30210119</t>
  </si>
  <si>
    <t>PACOTE DESPESAS 2 (UND) - 30210119</t>
  </si>
  <si>
    <t>PACOTE DESPESAS 1 (UND) - 30101948</t>
  </si>
  <si>
    <t>PACOTE DESPESAS 2 (UND) - 30101948</t>
  </si>
  <si>
    <t>PACOTE DESPESAS 1 (UND) - 30101476</t>
  </si>
  <si>
    <t>PACOTE DESPESAS 2 (UND) - 30101476</t>
  </si>
  <si>
    <t>PACOTE DESPESAS 1 (UND) - 30101670</t>
  </si>
  <si>
    <t>PACOTE DESPESAS 2 (UND) - 30101670</t>
  </si>
  <si>
    <t>PACOTE DESPESAS 1 (UND) - 30201055</t>
  </si>
  <si>
    <t>PACOTE DESPESAS 2 (UND) - 30201055</t>
  </si>
  <si>
    <t>1 e 1</t>
  </si>
  <si>
    <t>QUANDO REALIZAR</t>
  </si>
  <si>
    <t xml:space="preserve">CÓDIGO DO GRUPO 1, e
CÓDIGO DO GRUPO 1  </t>
  </si>
  <si>
    <t>PACOTE DESPESAS 1 (UND) -  
GRUPO 1 e 1</t>
  </si>
  <si>
    <t>PACOTE DESPESAS 2 (UND) - 
GRUPO 1 e 1</t>
  </si>
  <si>
    <t>1 e 2</t>
  </si>
  <si>
    <t xml:space="preserve">CÓDIGO DO GRUPO 1, e
CÓDIGO DO GRUPO 2 </t>
  </si>
  <si>
    <t>PACOTE DESPESAS 1 (UND) - 
GRUPO 1 e 2</t>
  </si>
  <si>
    <t>PACOTE DESPESAS 2 (UND) - 
GRUPO 1 e 2</t>
  </si>
  <si>
    <t>1 e 3</t>
  </si>
  <si>
    <t xml:space="preserve">CÓDIGO DO GRUPO 1, e
CÓDIGO DO GRUPO 3 </t>
  </si>
  <si>
    <t>PACOTE DESPESAS 1 (UND) -  
GRUPO 1 e 3</t>
  </si>
  <si>
    <t>PACOTE DESPESAS 2 (UND) - 
GRUPO 1 e 3</t>
  </si>
  <si>
    <t>1 e 4</t>
  </si>
  <si>
    <t>CÓDIGO DO GRUPO 1, e
CÓDIGO DO GRUPO 4</t>
  </si>
  <si>
    <t>PACOTE DESPESAS 1 (UND) - 
GRUPO 1 e 4</t>
  </si>
  <si>
    <t>PACOTE DESPESAS 2 (UND) - 
GRUPO 1 e 4</t>
  </si>
  <si>
    <t>2 e 2</t>
  </si>
  <si>
    <t xml:space="preserve">CÓDIGO DO GRUPO 2, e
CÓDIGO DO GRUPO 2  </t>
  </si>
  <si>
    <t>PACOTE DESPESAS 1 (UND) - 
GRUPO 2 e 2</t>
  </si>
  <si>
    <t>PACOTE DESPESAS 2 (UND) - 
GRUPO 2 e 2</t>
  </si>
  <si>
    <t>2 e 3</t>
  </si>
  <si>
    <t xml:space="preserve">CÓDIGO DO GRUPO 2, e
CÓDIGO DO GRUPO 3  </t>
  </si>
  <si>
    <t>PACOTE DESPESAS 1 (UND) - 
GRUPO 2 e 3</t>
  </si>
  <si>
    <t>PACOTE DESPESAS 2 (UND) - 
GRUPO 2 e 3</t>
  </si>
  <si>
    <t>2 e 4</t>
  </si>
  <si>
    <t>CÓDIGO DO GRUPO 2, e
CÓDIGO DO GRUPO 4</t>
  </si>
  <si>
    <t>PACOTE DESPESAS 1 (UND) -
 GRUPO 2 e 4</t>
  </si>
  <si>
    <t>PACOTE DESPESAS 2 (UND) 
GRUPO 2 e 4</t>
  </si>
  <si>
    <t>3 e 3</t>
  </si>
  <si>
    <t xml:space="preserve">CÓDIGO DO GRUPO 3, e
CÓDIGO DO GRUPO 3  </t>
  </si>
  <si>
    <t>PACOTE DESPESAS 1 (UND) - 
GRUPO 3 e 3</t>
  </si>
  <si>
    <t>PACOTE DESPESAS 2 (UND) 
GRUPO 3 e 3</t>
  </si>
  <si>
    <t>3 e 4</t>
  </si>
  <si>
    <t xml:space="preserve">CÓDIGO DO GRUPO 3, e
CÓDIGO DO GRUPO 4  </t>
  </si>
  <si>
    <t>PACOTE DESPESAS 1 (UND) - 
GRUPO 3 e 4</t>
  </si>
  <si>
    <t>4 e 4</t>
  </si>
  <si>
    <t xml:space="preserve">CÓDIGO DO GRUPO 4, e
CÓDIGO DO GRUPO 4  </t>
  </si>
  <si>
    <t>PACOTE DESPESAS 1 (UND) - 
GRUPO 4 e 4</t>
  </si>
  <si>
    <t>PACOTE DESPESAS 2 (UND) - 
GRUPO 4 e 4</t>
  </si>
  <si>
    <t>1
2
3
4</t>
  </si>
  <si>
    <t>CÓDIGO DO GRUPO 1, e
CÓDIGO DO GRUPO 2, e  
CÓDIGO DO GRUPO 3, e 
CÓDIGO DO GRUPO 4</t>
  </si>
  <si>
    <t>PACOTE DESPESAS 1 (UND) -  
GRUPO 1, 2, 3 e 4</t>
  </si>
  <si>
    <t>PACOTE DESPESAS 2 (UND) - 
GRUPO 1, 2, 3 e 4</t>
  </si>
  <si>
    <t>Dif.</t>
  </si>
  <si>
    <t xml:space="preserve">Este grupo de combinações deixará de exisitir: </t>
  </si>
  <si>
    <t>Para</t>
  </si>
  <si>
    <t>1 ou M+ 
Grupo de até 5 lesões</t>
  </si>
  <si>
    <t>1 ou M+ 
Grupo de até 10 lesões</t>
  </si>
  <si>
    <t>1X</t>
  </si>
  <si>
    <t>2X</t>
  </si>
  <si>
    <t>1+2
preço 2</t>
  </si>
  <si>
    <t>1+2
preço misto</t>
  </si>
  <si>
    <t>Qtde 
1AMB</t>
  </si>
  <si>
    <t>Qtde 
2AMB</t>
  </si>
  <si>
    <t>PACOTE - GUIA RÁPIDO</t>
  </si>
  <si>
    <t>CÓDIGO ROL (Principal)</t>
  </si>
  <si>
    <t>CÓDIGO
(Pacote)</t>
  </si>
  <si>
    <t>VALOR
(Pacote)</t>
  </si>
  <si>
    <t>Especialidade: HEMODINÂMICA</t>
  </si>
  <si>
    <t>Especialidade: ELETROFISIOLOGIA</t>
  </si>
  <si>
    <t>TAXA DELEUCOTIZAÇÃO - PLAQUETAS POR ÁFERSE  (1 taxa por concentrado)</t>
  </si>
  <si>
    <t xml:space="preserve">PACOTE - GUIA RÁPIDO </t>
  </si>
  <si>
    <t>Especialidade: APARELHO DIGESTIVO</t>
  </si>
  <si>
    <t xml:space="preserve">Especialidade: DERMATOLOGIA </t>
  </si>
  <si>
    <t xml:space="preserve">Especialidade: HEMODIÁLISE </t>
  </si>
  <si>
    <t>Especialidade: ENDOSCOPIA</t>
  </si>
  <si>
    <t>30911079
30912040</t>
  </si>
  <si>
    <t>IMPLANTE DE STENT CORONARIO COM OU SEM ANGIOPLASTIA POR BALAO CONCOMITANTE (1 VASO)
CATETERISMO CARDIACO E E/OU D COM CINEANGIOCORONARIOGRAFIA E VENTRICULOGRAFIA</t>
  </si>
  <si>
    <t>30911079
30912105</t>
  </si>
  <si>
    <t>30911079
30912032</t>
  </si>
  <si>
    <t>IMPLANTE DE STENT CORONARIO COM OU SEM ANGIOPLASTIA POR BALAO CONCOMITANTE (1 VASO)
ANGIOPLASTIA TRANSLUMINAL PERCUTANEA DE MULTIPLOS VASOS OU DE BIFURCACAO COM IMPLANTE DE STENT</t>
  </si>
  <si>
    <t>OBSERVAÇÕES:</t>
  </si>
  <si>
    <t xml:space="preserve">Especialidade: GINECOLOGIA </t>
  </si>
  <si>
    <t>Especialidade: LITOTRIPSIA</t>
  </si>
  <si>
    <t>Especialidade: MEDICINA NUCLEAR</t>
  </si>
  <si>
    <t>Especialidade: OFTALMOLOGIA</t>
  </si>
  <si>
    <t>Especialidade: RADIOLOGIA</t>
  </si>
  <si>
    <t>Especialidade: UROLOGIA</t>
  </si>
  <si>
    <t>PET DEDICADO ONCOLOGICO (COM DIRETRIZ DE UTILZIAÇÃO DEFINIDO PELA ANS)</t>
  </si>
  <si>
    <t>FOTOABLAÇÃO DE SUPERFICIE CONVENCIONAL - PRK</t>
  </si>
  <si>
    <t>MAMOTOMIA POR ESTEREOTAXIA (NÃO INCLUI EXAME DE IMAGEM) (COM DIRETRIZ DE UTILIZAÇÃO DEFINIDO PELA ANS)</t>
  </si>
  <si>
    <t>Especialidade: HEMOTERAPIA</t>
  </si>
  <si>
    <t>CÓDIGO (Pacote)</t>
  </si>
  <si>
    <t>CÓDIGO 
(Pacote)</t>
  </si>
  <si>
    <t>PACOTE QUANDO A QTD DO CÓDIGO DO ROL FOR = 1</t>
  </si>
  <si>
    <t>PACOTE QUANDO A QTD DO CÓDIGO DO ROL FOR = OU &gt; 2</t>
  </si>
  <si>
    <r>
      <t xml:space="preserve">Unidade de concentrado hemácias - </t>
    </r>
    <r>
      <rPr>
        <b/>
        <sz val="11"/>
        <rFont val="Calibri"/>
        <family val="2"/>
      </rPr>
      <t>AMBULATORIAL</t>
    </r>
  </si>
  <si>
    <r>
      <t xml:space="preserve">Unidade de concentrado de hemácias lavadas - </t>
    </r>
    <r>
      <rPr>
        <b/>
        <sz val="11"/>
        <rFont val="Calibri"/>
        <family val="2"/>
      </rPr>
      <t>AMBULATORIAL</t>
    </r>
  </si>
  <si>
    <r>
      <t xml:space="preserve">Unidade de concentrado plaquetas (randômicas) - </t>
    </r>
    <r>
      <rPr>
        <b/>
        <sz val="11"/>
        <rFont val="Calibri"/>
        <family val="2"/>
      </rPr>
      <t>AMBULATORIAL</t>
    </r>
  </si>
  <si>
    <r>
      <t xml:space="preserve">Unidade de Crioprecipitado - </t>
    </r>
    <r>
      <rPr>
        <b/>
        <sz val="11"/>
        <rFont val="Calibri"/>
        <family val="2"/>
      </rPr>
      <t>AMBULATORIAL</t>
    </r>
  </si>
  <si>
    <r>
      <t>Unidade de plasma -</t>
    </r>
    <r>
      <rPr>
        <b/>
        <sz val="11"/>
        <rFont val="Calibri"/>
        <family val="2"/>
      </rPr>
      <t xml:space="preserve"> AMBULATORIAL</t>
    </r>
  </si>
  <si>
    <r>
      <t xml:space="preserve">Plaquetas por aferese - </t>
    </r>
    <r>
      <rPr>
        <b/>
        <sz val="11"/>
        <rFont val="Calibri"/>
        <family val="2"/>
      </rPr>
      <t>AMBULATORIAL</t>
    </r>
  </si>
  <si>
    <t>VALOR
PAGTO
Benef. Local</t>
  </si>
  <si>
    <t>VALOR 
PAGTO
Benef. Interc.</t>
  </si>
  <si>
    <t>CALOSIDADE E/OU MAL PERFURANTE  DESBASTAMENTO (POR LESAO)</t>
  </si>
  <si>
    <t>ELETROCOAGULACAO DE LESOES DE PELE E MUCOSAS  COM OU SEM CURETAGEM (POR GRUPO DE ATE 5 LESOES)</t>
  </si>
  <si>
    <t>INFILTRACAO INTRALESIONAL, CICATRICIAL E HEMANGIOMAS  POR SESSAO</t>
  </si>
  <si>
    <t>FACE  BIOPSIA</t>
  </si>
  <si>
    <t>TU PARTES MOLES  EXERESE</t>
  </si>
  <si>
    <t>EXERESE DE TUMOR E ROTACAO DE RETALHO MUSCULOCUTANEO</t>
  </si>
  <si>
    <r>
      <t xml:space="preserve">Unidade de concentrado hemácias - </t>
    </r>
    <r>
      <rPr>
        <b/>
        <sz val="11"/>
        <rFont val="Calibri"/>
        <family val="2"/>
      </rPr>
      <t>HOSPITALAR</t>
    </r>
  </si>
  <si>
    <r>
      <t xml:space="preserve">Unidade de concentrado de hemácias lavadas - </t>
    </r>
    <r>
      <rPr>
        <b/>
        <sz val="11"/>
        <rFont val="Calibri"/>
        <family val="2"/>
      </rPr>
      <t>HOSPITALAR</t>
    </r>
  </si>
  <si>
    <r>
      <t xml:space="preserve">Unidade de concentrado plaquetas (randômicas) - </t>
    </r>
    <r>
      <rPr>
        <b/>
        <sz val="11"/>
        <rFont val="Calibri"/>
        <family val="2"/>
      </rPr>
      <t>HOSPITALAR</t>
    </r>
  </si>
  <si>
    <r>
      <t xml:space="preserve">Unidade de Crioprecipitado - </t>
    </r>
    <r>
      <rPr>
        <b/>
        <sz val="11"/>
        <rFont val="Calibri"/>
        <family val="2"/>
      </rPr>
      <t>HOSPITALAR</t>
    </r>
  </si>
  <si>
    <r>
      <t>Unidade de plasma -</t>
    </r>
    <r>
      <rPr>
        <b/>
        <sz val="11"/>
        <rFont val="Calibri"/>
        <family val="2"/>
      </rPr>
      <t xml:space="preserve"> HOSPITALAR</t>
    </r>
  </si>
  <si>
    <r>
      <t xml:space="preserve">Plaquetas por aferese - </t>
    </r>
    <r>
      <rPr>
        <b/>
        <sz val="11"/>
        <rFont val="Calibri"/>
        <family val="2"/>
      </rPr>
      <t>HOSPITALAR</t>
    </r>
  </si>
  <si>
    <t>TAXA DELEUCOTIZAÇÃO - PLAQUETAS (1 taxa p/ cada 5 (cinco) concentrado)</t>
  </si>
  <si>
    <t>TAXA DELEUCOTIZAÇÃO - HEMÁCIAS (1 taxa por concentrado)</t>
  </si>
  <si>
    <t xml:space="preserve"> </t>
  </si>
  <si>
    <t>Para solicitar autorização no Sistema Autorizador Unimed dos procedimentos que possuem pacote:</t>
  </si>
  <si>
    <t xml:space="preserve">A planilha de pacotes está separada por abas. Em cada aba constam as especialidades/serviços que possuem pacotes. Em cada especialidade/serviço constam os códigos do Rol, com seus respectivos códigos de pacotes. Na coluna onde constam os códigos dos pacotes há uma identificação nas cores azul e/ou laranja, conforme abaixo explicado: </t>
  </si>
  <si>
    <t xml:space="preserve">Quando o médico solicitar o código do procedimento pelo sistema autorizador Unimed,  o código do pacote não será visualizado, porém com a autorização do procedimento principal o pacote será automaticamente autorizado, devendo apenas ser faturado em conta junto ao procedimento principal. </t>
  </si>
  <si>
    <t>Beneficiário Unimed Goiânia (quando o código do cartão inicia-se com 064):</t>
  </si>
  <si>
    <t>Os códigos dos pacotes que estiverem destacados com a cor azul na coluna de pacotes,  sinaliza que no momento em que o médico fizer a solicitação do procedimento principal,  esses pacotes serão carregados de forma automática no sistema autorizador Unimed e serão visualizados pelo médico.</t>
  </si>
  <si>
    <t xml:space="preserve">ORIENTAÇÕES PARA SOLICITAÇÃO/AUTORIZAÇÃO </t>
  </si>
  <si>
    <r>
      <t xml:space="preserve">Os códigos dos pacotes que estiverem destacados com a cor laranja na coluna de pacotes, sinaliza que no momento  em que o médico fizer a solicitação do procedimento principal, esses pacotes </t>
    </r>
    <r>
      <rPr>
        <b/>
        <sz val="12"/>
        <rFont val="Calibri"/>
        <family val="2"/>
      </rPr>
      <t>não</t>
    </r>
    <r>
      <rPr>
        <sz val="12"/>
        <rFont val="Calibri"/>
        <family val="2"/>
      </rPr>
      <t xml:space="preserve"> serão carregados de forma automática no sistema autorizador Unimed e </t>
    </r>
    <r>
      <rPr>
        <b/>
        <sz val="12"/>
        <rFont val="Calibri"/>
        <family val="2"/>
      </rPr>
      <t>não</t>
    </r>
    <r>
      <rPr>
        <sz val="12"/>
        <rFont val="Calibri"/>
        <family val="2"/>
      </rPr>
      <t xml:space="preserve"> serão visualizados pelo médico. </t>
    </r>
  </si>
  <si>
    <t>ORIENTAÇÕES PARA EXECUÇÃO</t>
  </si>
  <si>
    <t>Beneficiário intercâmbio - (quando o código do cartão iniciar-se diferente de 064)</t>
  </si>
  <si>
    <t>Qualquer procedimento vinculado a pacote deverá ser executado normalmente no sistema autorizador Unimed, sendo que neste primeiro momento, não haverá necessidade de execução do código do pacote. Para recebimento do pacote, o mesmo deverá ser faturado em conta e eletronicamente, conforme rotina atual.</t>
  </si>
  <si>
    <r>
      <rPr>
        <b/>
        <sz val="11"/>
        <rFont val="Calibri"/>
        <family val="2"/>
      </rPr>
      <t xml:space="preserve">Observações específicas para os pacotes:
Pacote 1: </t>
    </r>
    <r>
      <rPr>
        <sz val="11"/>
        <rFont val="Calibri"/>
        <family val="2"/>
      </rPr>
      <t>Indicação - Síncope, Taquicardias a esclarecer, Estratificação de MS e para MP.</t>
    </r>
    <r>
      <rPr>
        <b/>
        <sz val="11"/>
        <rFont val="Calibri"/>
        <family val="2"/>
      </rPr>
      <t xml:space="preserve">
Pacote 2: </t>
    </r>
    <r>
      <rPr>
        <b/>
        <sz val="11"/>
        <color indexed="10"/>
        <rFont val="Calibri"/>
        <family val="2"/>
      </rPr>
      <t>(GERAL)</t>
    </r>
    <r>
      <rPr>
        <sz val="11"/>
        <rFont val="Calibri"/>
        <family val="2"/>
      </rPr>
      <t xml:space="preserve"> Indicação - Taquicardia para Reentrada Nodal, Arritmias Medidas por Via anômala direitas, Sind. WPW á direita, Taquic. Atrial Direitas de Crista,  Ablação Nodo AV.</t>
    </r>
    <r>
      <rPr>
        <b/>
        <sz val="11"/>
        <rFont val="Calibri"/>
        <family val="2"/>
      </rPr>
      <t xml:space="preserve">
Pacote 3: </t>
    </r>
    <r>
      <rPr>
        <b/>
        <sz val="11"/>
        <color indexed="10"/>
        <rFont val="Calibri"/>
        <family val="2"/>
      </rPr>
      <t>(COM PUNÇÃO TRANSEPTAL)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Indicação: Sindr. WPW, Via Anômala esquerdas, arritmias localizadas no átrio esquerdo.</t>
    </r>
    <r>
      <rPr>
        <b/>
        <sz val="11"/>
        <rFont val="Calibri"/>
        <family val="2"/>
      </rPr>
      <t xml:space="preserve">
Pacote 4: </t>
    </r>
    <r>
      <rPr>
        <b/>
        <sz val="11"/>
        <color indexed="10"/>
        <rFont val="Calibri"/>
        <family val="2"/>
      </rPr>
      <t>(FLUTTER)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Indicação -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Flutter Atrial Tipico e Atipico.</t>
    </r>
    <r>
      <rPr>
        <b/>
        <sz val="11"/>
        <rFont val="Calibri"/>
        <family val="2"/>
      </rPr>
      <t xml:space="preserve">
Pacote 5: </t>
    </r>
    <r>
      <rPr>
        <b/>
        <sz val="11"/>
        <color indexed="10"/>
        <rFont val="Calibri"/>
        <family val="2"/>
      </rPr>
      <t>(EEF + ABLAÇÃO TV)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Indicação: Taquicardia Ventricular Idiopatica de VD, TV com ou sem cardiopatia estrutural. </t>
    </r>
    <r>
      <rPr>
        <b/>
        <sz val="11"/>
        <rFont val="Calibri"/>
        <family val="2"/>
      </rPr>
      <t xml:space="preserve">
Pacote 6: </t>
    </r>
    <r>
      <rPr>
        <b/>
        <sz val="11"/>
        <color indexed="10"/>
        <rFont val="Calibri"/>
        <family val="2"/>
      </rPr>
      <t>(EEF + ABLAÇÃO FA + ELETROANATÔMICO)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Indicação: Fibrilação Atrial com isolamento das veias pulmonares 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</si>
  <si>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r>
      <t xml:space="preserve">Observações específicas para os pacotes:
1) ALTERAÇÕES/EXCLUSÕES
</t>
    </r>
    <r>
      <rPr>
        <sz val="11"/>
        <rFont val="Calibri"/>
        <family val="2"/>
      </rPr>
      <t xml:space="preserve">Os pacotes abaixos, que possuem 2 (dois) ou mais procedimentos distintos, foram inativados e não poderão ser executados e nem faturados.  
• 64001407 PACOTE DESPESAS (UND) - 40201082/40201120 COM VIDEO;
• 64004171 PACOTE DESPESAS (UND) - 40202666/40202038 COM VIDEO;
• 64004260 PACOTE DESPESAS (UND) - 40201082/40202038 COM VIDEO;
• 64001393 PACOTE DESPESAS (UND) - 40201082/40201120 SEM VIDEO;
• 64004221 PACOTE DESPESAS (UND) - 40202666/40202038 SEM VIDEO;
• 64004253 PACOTE DESPESAS (UND) - 40201082/40202038 SEM VIDEO;
• 64004232 PACOTE DESPESAS (UND) - 40201120/40202666 SEM VIDEO;
• 64004015 PACOTE DESPESAS (UND) - 40201210/40201244;
• 64004023 PACOTE DESPESAS (UND) - 40201210/40201228;
• 64004031 PACOTE DESPESAS (UND) - 40201210/40201228/40201244;
</t>
    </r>
    <r>
      <rPr>
        <b/>
        <sz val="11"/>
        <rFont val="Calibri"/>
        <family val="2"/>
      </rPr>
      <t xml:space="preserve">1 a)NOVA REGRA
</t>
    </r>
    <r>
      <rPr>
        <sz val="11"/>
        <rFont val="Calibri"/>
        <family val="2"/>
      </rPr>
      <t xml:space="preserve">Quando forem realizados 2 (dois) procedimentos distintos, o pagamento do pacote será com redutor - sendo 100% (cem por cento) para o pacote do procedimento de maior valor e 50% (cinquenta por cento) para o pacote do procedimento de menor valor.
Exemplo: Quando paciente realizar 40201082 COLONOSCOPIA junto com 40201120 ENDOSCOPIA DIGESTIVA ALTA, será pago 100% para o pacote 64000338 PACOTE DESPESAS (UND) - 40201082 COM VIDEO e 50% para o pacote 64000400 ENDOSCOPIA DIGESTIVA ALTA
</t>
    </r>
    <r>
      <rPr>
        <b/>
        <sz val="11"/>
        <rFont val="Calibri"/>
        <family val="2"/>
      </rPr>
      <t xml:space="preserve">
2) ALTERAÇÕES/EXCLUSÕES
</t>
    </r>
    <r>
      <rPr>
        <sz val="11"/>
        <rFont val="Calibri"/>
        <family val="2"/>
      </rPr>
      <t xml:space="preserve">Os pacotes abaixos, que não possuem taxas de video, foram inativados e não poderão ser executados e nem faturados.
• 64001342 PACOTE DESPESAS (UND) - 40201082 SEM VIDEO;
• 64004200 PACOTE DESPESAS (UND) - 40202666 SEM VIDEO;
• 64001377 PACOTE DESPESAS (UND) - 40201120 SEM VIDEO;
• 64004210 PACOTE DESPESAS (UND) - 40202038 SEM VIDEO;
</t>
    </r>
    <r>
      <rPr>
        <b/>
        <sz val="11"/>
        <rFont val="Calibri"/>
        <family val="2"/>
      </rPr>
      <t xml:space="preserve">2 a) </t>
    </r>
    <r>
      <rPr>
        <sz val="11"/>
        <rFont val="Calibri"/>
        <family val="2"/>
      </rPr>
      <t xml:space="preserve">Quando forem realizados os procedimentos referentes aos pacotes com video, deverão ser executados e faturados os pacotes destes mesmos procedimentos publicados, ou seja, não existirá pacotes sem video. 
</t>
    </r>
  </si>
  <si>
    <r>
      <rPr>
        <b/>
        <sz val="11"/>
        <rFont val="Calibri"/>
        <family val="2"/>
      </rPr>
      <t>Observações específicas para os pacotes:</t>
    </r>
    <r>
      <rPr>
        <sz val="11"/>
        <rFont val="Calibri"/>
        <family val="2"/>
      </rPr>
      <t xml:space="preserve">
Taxa de deleucotização não necessita de solicitação/autorização específica (uma vez que o hemoderivado em paciente internado não necessita de autorização prévia).
Filtro para remoção de leucócitos e a Taxa de deleucotização não serão pagos concomitantes 
Faturar:
 =&gt; O pacote e a taxa de deleucotização  devem ser apresentadas na Guia de SP/SADT (por não ter um serviço AMB principal)
 =&gt; Complementos (filtros, materiais e medicamentos)  apresentar na Guia de Outras Despesas
 =&gt; Deverá constar na guia SP/SADT o número da autorização da internação (já que não há exigência de autorização específica para o hemoderivado (sangue)
 =&gt; O Banco de Sangue após faturar as guias, deverá retorná-las ao hospital, para que este as entregue junto a conta hospitalar (enviar conta fechada)</t>
    </r>
  </si>
  <si>
    <r>
      <rPr>
        <b/>
        <sz val="11"/>
        <rFont val="Calibri"/>
        <family val="2"/>
      </rPr>
      <t>Observações específicas para os pacotes:</t>
    </r>
    <r>
      <rPr>
        <sz val="11"/>
        <rFont val="Calibri"/>
        <family val="2"/>
      </rPr>
      <t xml:space="preserve">
1) O ciclo é de até 12 sessões (O código do Rol e o código do pacote será pago a cada sessão realizada).
2) QUANDO REALIZADO EM BENEFICIÁRIO UNIFÁCIL - No pagamento haverá redutor de 10% sobre o valor do </t>
    </r>
    <r>
      <rPr>
        <b/>
        <u val="single"/>
        <sz val="11"/>
        <rFont val="Calibri"/>
        <family val="2"/>
      </rPr>
      <t>PACOTE.</t>
    </r>
    <r>
      <rPr>
        <sz val="11"/>
        <rFont val="Calibri"/>
        <family val="2"/>
      </rPr>
      <t xml:space="preserve">
</t>
    </r>
  </si>
  <si>
    <r>
      <t xml:space="preserve">Observações específicas para os pacotes:
1) ALTERAÇÕES/EXCLUSÕES
</t>
    </r>
    <r>
      <rPr>
        <sz val="11"/>
        <rFont val="Calibri"/>
        <family val="2"/>
      </rPr>
      <t xml:space="preserve">Os pacotes abaixos, que possuem 2 (dois) ou mais procedimentos distintos, foram inativados e não poderão ser executados e nem faturados.  
• 64001091 PACOTE DESPESAS (UND) - 31206050/41301285;
• 64001156 PACOTE DESPESAS (UND) - 31206050/31206034;
• 64001210 PACOTE DESPESAS (UND) - 41301285/31206034;
• 64001075 PACOTE DESPESAS (UND) - 31206050/41301285/31206034;
</t>
    </r>
    <r>
      <rPr>
        <b/>
        <sz val="11"/>
        <rFont val="Calibri"/>
        <family val="2"/>
      </rPr>
      <t xml:space="preserve">1 a)NOVA REGRA
</t>
    </r>
    <r>
      <rPr>
        <sz val="11"/>
        <rFont val="Calibri"/>
        <family val="2"/>
      </rPr>
      <t xml:space="preserve">Quando forem realizados 2 (dois) procedimentos distintos, o pagamento do pacote será com redutor - sendo 100% (cem por cento) para o pacote do procedimento de maior valor e 50% (cinquenta por cento) para o pacote do procedimento de menor valor.
Exemplo: Quando paciente realizar 31206050 ELETROCOAGULACAO DE LESOES CUTANEAS junto com 41301285 PENISCOPIA (INCLUI BOLSA ESCROTAL), será pago 100% para o pacote 64001067 PACOTE DESPESAS (UND) - 31206050 e 50% para o pacote 64000613 PACOTE DESPESAS (UND) - 41301285
</t>
    </r>
    <r>
      <rPr>
        <b/>
        <sz val="11"/>
        <rFont val="Calibri"/>
        <family val="2"/>
      </rPr>
      <t xml:space="preserve">
1 b)NOVA REGRA
</t>
    </r>
    <r>
      <rPr>
        <sz val="11"/>
        <rFont val="Calibri"/>
        <family val="2"/>
      </rPr>
      <t>31206034 (BIOSPIA PENIANA)- Deverá ser solicitada à parte e não possui pacote. As despesas com a realização desse procedimento já estão inclusas nos pacotes da PENISCOPIA (INCLUI BOLSA ESCROTAL) e da ELETROCOAGULACAO DE LESOES CUTANEAS.</t>
    </r>
  </si>
  <si>
    <r>
      <rPr>
        <b/>
        <sz val="12"/>
        <rFont val="Calibri"/>
        <family val="2"/>
      </rPr>
      <t>EXCEÇÃO - ESPECIALIDADE DE DERMATOLOGIA</t>
    </r>
    <r>
      <rPr>
        <sz val="12"/>
        <rFont val="Calibri"/>
        <family val="2"/>
      </rPr>
      <t xml:space="preserve">
No caso da especialidade de </t>
    </r>
    <r>
      <rPr>
        <b/>
        <sz val="12"/>
        <rFont val="Calibri"/>
        <family val="2"/>
      </rPr>
      <t>DERMATOLOGIA</t>
    </r>
    <r>
      <rPr>
        <sz val="12"/>
        <rFont val="Calibri"/>
        <family val="2"/>
      </rPr>
      <t xml:space="preserve"> independentemente de se tratar de beneficiário da Unimed Goiânia ou de intercâmbio,  quando o médico solicitar o código do procedimento pelo sistema autorizador Unimed, o código do pacote não será visualizado, porém com a autorização do procedimento principal o pacote será automaticamente autorizado, devendo apenas ser faturado em conta junto ao procedimento principal.</t>
    </r>
  </si>
  <si>
    <t>CATETERISMO CARDIACO E E/OU D COM CINEANGIOCORONARIOGRAFIA E VENTRICULOGRAFIA
IMPLANTE DE STENT CORONARIO COM OU SEM ANGIOPLASTIA POR BALAO CONCOMITANTE (1 VASO)</t>
  </si>
  <si>
    <t>30918014
30911150</t>
  </si>
  <si>
    <t>30918014
30911150
30912016</t>
  </si>
  <si>
    <t>ESTUDO ELETROFISIOLOGICO CARDÍACO COM OU SEM SENSIBILIZAÇÃO FARMACOLÓGICA
MAPEAMENTO DE FEIXES ANOMALOS E FOCOS ECTOPICOS POR ELETROFISIOLOGIA INTRACAVITA</t>
  </si>
  <si>
    <r>
      <t xml:space="preserve">ESTUDO ELETROFISIOLOGICO CARDÍACO COM OU SEM SENSIBILIZAÇÃO FARMACOLÓGICA
MAPEAMENTO DE FEIXES ANOMALOS E FOCOS ECTOPICOS POR ELETROFISIOLOGIA INTRACAVITA
ABLACAO DE CIRCUITO ARRITMOGENICO POR CATETER DE RADIOFREQUENCIA
</t>
    </r>
    <r>
      <rPr>
        <b/>
        <sz val="11"/>
        <color indexed="10"/>
        <rFont val="Calibri"/>
        <family val="2"/>
      </rPr>
      <t>(GERAL)</t>
    </r>
  </si>
  <si>
    <r>
      <t xml:space="preserve">ESTUDO ELETROFISIOLOGICO CARDÍACO COM OU SEM SENSIBILIZAÇÃO FARMACOLÓGICA
MAPEAMENTO DE FEIXES ANOMALOS E FOCOS ECTOPICOS POR ELETROFISIOLOGIA INTRACAVITA
ABLACAO DE CIRCUITO ARRITMOGENICO POR CATETER DE RADIOFREQUENCIA
</t>
    </r>
    <r>
      <rPr>
        <b/>
        <sz val="11"/>
        <color indexed="10"/>
        <rFont val="Calibri"/>
        <family val="2"/>
      </rPr>
      <t>(COM PUNÇÃO TRANSEPTAL)</t>
    </r>
  </si>
  <si>
    <r>
      <t xml:space="preserve">ESTUDO ELETROFISIOLOGICO CARDÍACO COM OU SEM SENSIBILIZAÇÃO FARMACOLÓGICA
MAPEAMENTO DE FEIXES ANOMALOS E FOCOS ECTOPICOS POR ELETROFISIOLOGIA INTRACAVITA
ABLACAO DE CIRCUITO ARRITMOGENICO POR CATETER DE RADIOFREQUENCIA
</t>
    </r>
    <r>
      <rPr>
        <b/>
        <sz val="11"/>
        <color indexed="10"/>
        <rFont val="Calibri"/>
        <family val="2"/>
      </rPr>
      <t>(FLUTTER)</t>
    </r>
  </si>
  <si>
    <t>MAMOTOMIA POR US (NÃO INCLUI EXAME DE IMAGEM) (COM DIRETRIZ DE UTILIZAÇÃO DEFINIDA PELA ANS)</t>
  </si>
  <si>
    <r>
      <rPr>
        <b/>
        <sz val="11"/>
        <color indexed="8"/>
        <rFont val="Calibri"/>
        <family val="2"/>
      </rPr>
      <t xml:space="preserve">OPME incluso no pacote </t>
    </r>
    <r>
      <rPr>
        <sz val="11"/>
        <color indexed="8"/>
        <rFont val="Calibri"/>
        <family val="2"/>
      </rPr>
      <t xml:space="preserve">- SIM </t>
    </r>
    <r>
      <rPr>
        <b/>
        <sz val="11"/>
        <color indexed="8"/>
        <rFont val="Calibri"/>
        <family val="2"/>
      </rPr>
      <t xml:space="preserve">
OPME excluso do pacote (STENT)</t>
    </r>
    <r>
      <rPr>
        <sz val="11"/>
        <color indexed="8"/>
        <rFont val="Calibri"/>
        <family val="2"/>
      </rPr>
      <t xml:space="preserve"> - solicitar autorização no sistema autorizador Unimed.</t>
    </r>
    <r>
      <rPr>
        <b/>
        <sz val="11"/>
        <color indexed="8"/>
        <rFont val="Calibri"/>
        <family val="2"/>
      </rPr>
      <t xml:space="preserve">
OPME excedente (01 fio guia e 01 cateter balão)</t>
    </r>
    <r>
      <rPr>
        <sz val="11"/>
        <color indexed="8"/>
        <rFont val="Calibri"/>
        <family val="2"/>
      </rPr>
      <t xml:space="preserve"> - solicitar autorização no sistema autorizador Unimed.</t>
    </r>
  </si>
  <si>
    <r>
      <rPr>
        <b/>
        <sz val="11"/>
        <color indexed="8"/>
        <rFont val="Calibri"/>
        <family val="2"/>
      </rPr>
      <t>HONORÁRIO (por vaso) - O código do honorário deverá ser solicitado conforme o número de vasos.
HONORÁRIO</t>
    </r>
    <r>
      <rPr>
        <sz val="11"/>
        <color indexed="8"/>
        <rFont val="Calibri"/>
        <family val="2"/>
      </rPr>
      <t xml:space="preserve"> - Pagamento para pessoa física, conforme tabela Rol de Procedimentos, exceto anestesia que o pagamento será para Coopanest (Cooperativa de Anestesia).</t>
    </r>
  </si>
  <si>
    <r>
      <rPr>
        <b/>
        <sz val="11"/>
        <color indexed="8"/>
        <rFont val="Calibri"/>
        <family val="2"/>
      </rPr>
      <t>MEDICAMENTOS DE ALTO CUSTO</t>
    </r>
    <r>
      <rPr>
        <sz val="11"/>
        <color indexed="8"/>
        <rFont val="Calibri"/>
        <family val="2"/>
      </rPr>
      <t xml:space="preserve"> (reopro, agastrat e actylise): Não previstos no pacote.
 =&gt; Solicitar autorização para estes medicamentos, enviando justificativa médica para o uso destes medicamentos.
 =&gt; Urgência - deverá ser comunicado no prazo de 48 horas, com justificativa médica do uso, para avaliação da auditoria médica e autorização.</t>
    </r>
  </si>
  <si>
    <t>Especialidade: ECOENDOSCOPIA</t>
  </si>
  <si>
    <t xml:space="preserve">ECOENDOSCOPIA COM PUNÇÃO POR AGULHA </t>
  </si>
  <si>
    <t xml:space="preserve">ECOENDOSCOPIA ALTA </t>
  </si>
  <si>
    <t>VALOR 
COBRANÇA
Interc. Credor</t>
  </si>
  <si>
    <t>HEMODIALISE CRONICA - 3 OU 5 SESSÕES (FILTRO ESPECIAL)</t>
  </si>
  <si>
    <t>HEMODIALISE CRONICA - 3 SESSÕES (FILTRO COMUM)</t>
  </si>
  <si>
    <t>HEMODIALISE CRONICA - 5 SESSÕES (FILTRO COMUM)</t>
  </si>
  <si>
    <t>30101123 / 30101450</t>
  </si>
  <si>
    <t>PACOTE DE DESPESAS CIRURGIA DE MOHS</t>
  </si>
  <si>
    <r>
      <rPr>
        <b/>
        <sz val="11"/>
        <rFont val="Calibri"/>
        <family val="2"/>
      </rPr>
      <t>Observações específicas para os pacotes:</t>
    </r>
    <r>
      <rPr>
        <sz val="11"/>
        <rFont val="Calibri"/>
        <family val="2"/>
      </rPr>
      <t xml:space="preserve">
1) O pacote é somente para beneficiarios da rede Local Unimed Goiânia
</t>
    </r>
    <r>
      <rPr>
        <sz val="11"/>
        <rFont val="Calibri"/>
        <family val="2"/>
      </rPr>
      <t xml:space="preserve">
</t>
    </r>
  </si>
  <si>
    <t xml:space="preserve">Pacote primeiras 12horas (30909147) – Prismaflex </t>
  </si>
  <si>
    <t>Pacote de 12 horas, períodos excedentes (30909147) – Prismaflex</t>
  </si>
  <si>
    <t>Pacote primeiras 12horas (30909147) – Dyapact</t>
  </si>
  <si>
    <t>Pacote de 12 horas, períodos excedentes (30909147) – Dyapact</t>
  </si>
  <si>
    <r>
      <rPr>
        <b/>
        <sz val="10"/>
        <rFont val="Calibri"/>
        <family val="2"/>
      </rPr>
      <t xml:space="preserve">Observações específicas para os pacotes:
</t>
    </r>
    <r>
      <rPr>
        <sz val="10"/>
        <rFont val="Calibri"/>
        <family val="2"/>
      </rPr>
      <t xml:space="preserve">
1) O ciclo é de até 05 sessões por semana (O código do Rol e o código do pacote será pago a cada sessão realizada).
2) QUANDO REALIZADO EM BENEFICIÁRIO UNIFÁCIL - No pagamento haverá redutor de 10% sobre o valor do </t>
    </r>
    <r>
      <rPr>
        <b/>
        <u val="single"/>
        <sz val="10"/>
        <rFont val="Calibri"/>
        <family val="2"/>
      </rPr>
      <t>PACOTE.</t>
    </r>
    <r>
      <rPr>
        <i/>
        <sz val="10"/>
        <rFont val="Calibri"/>
        <family val="2"/>
      </rPr>
      <t xml:space="preserve"> (Exceto o pacote 64004040)</t>
    </r>
    <r>
      <rPr>
        <b/>
        <u val="single"/>
        <sz val="10"/>
        <rFont val="Calibri"/>
        <family val="2"/>
      </rPr>
      <t xml:space="preserve">
</t>
    </r>
    <r>
      <rPr>
        <sz val="10"/>
        <rFont val="Calibri"/>
        <family val="2"/>
      </rPr>
      <t xml:space="preserve">
3) Para pacientes com COVID-19, os exames comprobatórios, deveram ser anexados em conta (PCR ou Sorologias)
4) Pacote primeiras 12 Horas - materiais de insumo, filtro e taxa de sala. (</t>
    </r>
    <r>
      <rPr>
        <i/>
        <sz val="10"/>
        <color indexed="60"/>
        <rFont val="Calibri"/>
        <family val="2"/>
      </rPr>
      <t>A PARTIR DE 01.06.2021</t>
    </r>
    <r>
      <rPr>
        <sz val="10"/>
        <rFont val="Calibri"/>
        <family val="2"/>
      </rPr>
      <t>)
5) Pacote 12 horas, período excedente - materiais de insumo e taxa de sala. (</t>
    </r>
    <r>
      <rPr>
        <i/>
        <sz val="10"/>
        <color indexed="60"/>
        <rFont val="Calibri"/>
        <family val="2"/>
      </rPr>
      <t>A PARTIR DE 01.06.2021</t>
    </r>
    <r>
      <rPr>
        <sz val="10"/>
        <rFont val="Calibri"/>
        <family val="2"/>
      </rPr>
      <t xml:space="preserve">)
</t>
    </r>
    <r>
      <rPr>
        <b/>
        <sz val="10"/>
        <rFont val="Calibri"/>
        <family val="2"/>
      </rPr>
      <t>Os pacotes contemplam todas as despesas necessárias ao tratamento, não devendo ter nenhuma outra despesa faturada de forma avulsa.</t>
    </r>
    <r>
      <rPr>
        <sz val="10"/>
        <rFont val="Calibri"/>
        <family val="2"/>
      </rPr>
      <t xml:space="preserve"> </t>
    </r>
  </si>
  <si>
    <t>30918014
30911150
30912016
30918065</t>
  </si>
  <si>
    <r>
      <t xml:space="preserve">ESTUDO ELETROFISIOLOGICO CARDÍACO COM OU SEM SENSIBILIZAÇÃO FARMACOLÓGICA
MAPEAMENTO DE FEIXES ANOMALOS E FOCOS ECTOPICOS POR ELETROFISIOLOGIA INTRACAVITA
ABLACAO DE CIRCUITO ARRITMOGENICO POR CATETER DE RADIOFREQUENCIA                                                                      PUNÇÃO TRANSEPTAL COM INTRODUÇÃO DE CATETER MULTIPOLAR NAS CÂMARAS ESQUERDAS E/OU VEIAS PULMONARES                                                                     
</t>
    </r>
    <r>
      <rPr>
        <b/>
        <sz val="11"/>
        <color indexed="10"/>
        <rFont val="Calibri"/>
        <family val="2"/>
      </rPr>
      <t>(EEF + ABLAÇÃO TV).</t>
    </r>
  </si>
  <si>
    <r>
      <t xml:space="preserve">ESTUDO ELETROFISIOLOGICO CARDÍACO COM OU SEM SENSIBILIZAÇÃO FARMACOLÓGICA
MAPEAMENTO DE FEIXES ANOMALOS E FOCOS ECTOPICOS POR ELETROFISIOLOGIA INTRACAVITA
ABLACAO DE CIRCUITO ARRITMOGENICO POR CATETER DE RADIOFREQUENCIA                                                                                   PUNÇÃO TRANSEPTAL COM INTRODUÇÃO DE CATETER MULTIPOLAR NAS CÂMARAS ESQUERDAS E/OU VEIAS PULMONARES                                                    
</t>
    </r>
    <r>
      <rPr>
        <b/>
        <sz val="11"/>
        <color indexed="10"/>
        <rFont val="Calibri"/>
        <family val="2"/>
      </rPr>
      <t>(EEF + ABLAÇÃO FA + ELETROANATÔMICO ).</t>
    </r>
  </si>
  <si>
    <t>PACOTE DA CIRUGIA DA TAVI (30912296)</t>
  </si>
  <si>
    <t>FILTRO P / REMOCAO LEUCOCITOS / FRESENIUS ( UN ) 10154450114</t>
  </si>
  <si>
    <t>FILTRO P / REMOCAO LEUCOCITOS / PALL ( UN ) 10234400042</t>
  </si>
  <si>
    <t>FILTRO PLAQUETAS ( 1 / 5 ) ( KIT ) 10154450124</t>
  </si>
  <si>
    <t>FILTRO PLAQUETAS ( 1 / 5 ) / PALL ( UN ) 10234400101</t>
  </si>
  <si>
    <t>FILTRO P / REMOCAO LEUCOCITOS PLAQ . RAND . AFER . / FRESENIUS ( UN ) 10154450114</t>
  </si>
  <si>
    <t>FILTRO P / REMOCAO LEUCOCITOS PLAQ . RAND . AFER . / PALL ( UN ) 10234400062</t>
  </si>
  <si>
    <r>
      <rPr>
        <b/>
        <sz val="11"/>
        <rFont val="Calibri"/>
        <family val="2"/>
      </rPr>
      <t>Observações específicas para os pacotes:</t>
    </r>
    <r>
      <rPr>
        <sz val="11"/>
        <rFont val="Calibri"/>
        <family val="2"/>
      </rPr>
      <t xml:space="preserve">
1) O pacote é somente para Beneficiarios da rede Local.
</t>
    </r>
  </si>
  <si>
    <t>Especialidade: ALERGIA E IMUNOLOGIA / IMUNOTERAPIA</t>
  </si>
  <si>
    <t>PACOTE DE IMUNOTERAPIA (20104138)</t>
  </si>
  <si>
    <r>
      <rPr>
        <b/>
        <sz val="11"/>
        <rFont val="Calibri"/>
        <family val="2"/>
      </rPr>
      <t>Observações específicas para os pacotes:</t>
    </r>
    <r>
      <rPr>
        <sz val="11"/>
        <rFont val="Calibri"/>
        <family val="2"/>
      </rPr>
      <t xml:space="preserve">
1) O pacote é somente para beneficiarios da rede Local.
2) Possui o limite de 01 a cada 30 dias
3) Somente cooperados da especialidade de Alergia e Imunologia e prestadores que possuirem o serviço de Imunoterapias, podem faturar este pacote.
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</si>
</sst>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0.000"/>
    <numFmt numFmtId="172" formatCode="_(* #,##0.00_);_(* \(#,##0.00\);_(* &quot;-&quot;??_);_(@_)"/>
    <numFmt numFmtId="173" formatCode="_-* #,##0.0_-;\-* #,##0.0_-;_-* &quot;-&quot;??_-;_-@_-"/>
    <numFmt numFmtId="174" formatCode="_-* #,##0_-;\-* #,##0_-;_-* &quot;-&quot;??_-;_-@_-"/>
    <numFmt numFmtId="175" formatCode="dd/mm/yy;@"/>
    <numFmt numFmtId="176" formatCode="0.0000"/>
    <numFmt numFmtId="177" formatCode="0.0%"/>
    <numFmt numFmtId="178" formatCode="#,##0.00;[Red]#,##0.00"/>
    <numFmt numFmtId="179" formatCode="0.00000"/>
    <numFmt numFmtId="180" formatCode="########"/>
  </numFmts>
  <fonts count="102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17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i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5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3"/>
      <name val="Calibri"/>
      <family val="2"/>
    </font>
    <font>
      <sz val="9"/>
      <color indexed="8"/>
      <name val="Calibri"/>
      <family val="2"/>
    </font>
    <font>
      <b/>
      <sz val="8"/>
      <color indexed="53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17"/>
      <name val="Arial Black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0"/>
      <color indexed="17"/>
      <name val="Calibri"/>
      <family val="2"/>
    </font>
    <font>
      <sz val="14"/>
      <name val="Calibri"/>
      <family val="2"/>
    </font>
    <font>
      <b/>
      <sz val="14"/>
      <color indexed="17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9"/>
      <name val="Calibri"/>
      <family val="2"/>
    </font>
    <font>
      <b/>
      <sz val="12"/>
      <color rgb="FF006600"/>
      <name val="Calibri"/>
      <family val="2"/>
    </font>
    <font>
      <sz val="9"/>
      <color theme="1"/>
      <name val="Calibri"/>
      <family val="2"/>
    </font>
    <font>
      <b/>
      <sz val="8"/>
      <color theme="9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6600"/>
      <name val="Arial Black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1"/>
      <color rgb="FF006600"/>
      <name val="Calibri"/>
      <family val="2"/>
    </font>
    <font>
      <b/>
      <sz val="10"/>
      <color rgb="FF006600"/>
      <name val="Calibri"/>
      <family val="2"/>
    </font>
    <font>
      <b/>
      <sz val="14"/>
      <color rgb="FF006600"/>
      <name val="Calibri"/>
      <family val="2"/>
    </font>
    <font>
      <b/>
      <sz val="12"/>
      <color theme="9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2" borderId="4" applyNumberFormat="0" applyFont="0" applyAlignment="0" applyProtection="0"/>
    <xf numFmtId="9" fontId="63" fillId="0" borderId="0" applyFont="0" applyFill="0" applyBorder="0" applyAlignment="0" applyProtection="0"/>
    <xf numFmtId="0" fontId="74" fillId="21" borderId="5" applyNumberFormat="0" applyAlignment="0" applyProtection="0"/>
    <xf numFmtId="41" fontId="6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43" fontId="63" fillId="0" borderId="0" applyFont="0" applyFill="0" applyBorder="0" applyAlignment="0" applyProtection="0"/>
  </cellStyleXfs>
  <cellXfs count="106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/>
    </xf>
    <xf numFmtId="0" fontId="0" fillId="0" borderId="0" xfId="0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3" fillId="33" borderId="11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left" vertical="center" shrinkToFit="1"/>
    </xf>
    <xf numFmtId="0" fontId="21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82" fillId="34" borderId="14" xfId="0" applyFont="1" applyFill="1" applyBorder="1" applyAlignment="1">
      <alignment vertical="center" wrapText="1"/>
    </xf>
    <xf numFmtId="0" fontId="82" fillId="34" borderId="15" xfId="0" applyFont="1" applyFill="1" applyBorder="1" applyAlignment="1">
      <alignment vertical="center" wrapText="1"/>
    </xf>
    <xf numFmtId="0" fontId="82" fillId="34" borderId="15" xfId="0" applyFont="1" applyFill="1" applyBorder="1" applyAlignment="1">
      <alignment vertical="center" wrapText="1" shrinkToFit="1"/>
    </xf>
    <xf numFmtId="0" fontId="82" fillId="34" borderId="16" xfId="0" applyFont="1" applyFill="1" applyBorder="1" applyAlignment="1">
      <alignment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 shrinkToFit="1"/>
    </xf>
    <xf numFmtId="2" fontId="2" fillId="0" borderId="15" xfId="0" applyNumberFormat="1" applyFont="1" applyFill="1" applyBorder="1" applyAlignment="1">
      <alignment horizontal="center" vertical="center" wrapText="1" shrinkToFit="1"/>
    </xf>
    <xf numFmtId="2" fontId="2" fillId="0" borderId="1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3" fillId="33" borderId="15" xfId="55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43" fillId="33" borderId="10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75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82" fillId="34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43" fillId="33" borderId="22" xfId="55" applyFont="1" applyFill="1" applyBorder="1" applyAlignment="1">
      <alignment horizontal="center" vertical="center" wrapText="1"/>
      <protection/>
    </xf>
    <xf numFmtId="0" fontId="43" fillId="33" borderId="10" xfId="55" applyFont="1" applyFill="1" applyBorder="1" applyAlignment="1">
      <alignment horizontal="center" vertical="center" wrapText="1"/>
      <protection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0" xfId="52" applyFont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 shrinkToFi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43" fillId="33" borderId="11" xfId="55" applyFont="1" applyFill="1" applyBorder="1" applyAlignment="1">
      <alignment horizontal="center" vertical="center" wrapText="1"/>
      <protection/>
    </xf>
    <xf numFmtId="2" fontId="2" fillId="18" borderId="15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 shrinkToFit="1"/>
    </xf>
    <xf numFmtId="0" fontId="75" fillId="18" borderId="10" xfId="0" applyFont="1" applyFill="1" applyBorder="1" applyAlignment="1">
      <alignment horizontal="center" vertical="center" wrapText="1" shrinkToFit="1"/>
    </xf>
    <xf numFmtId="14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vertical="center" wrapText="1"/>
    </xf>
    <xf numFmtId="0" fontId="43" fillId="18" borderId="10" xfId="55" applyFont="1" applyFill="1" applyBorder="1" applyAlignment="1">
      <alignment horizontal="center" vertical="center" wrapText="1"/>
      <protection/>
    </xf>
    <xf numFmtId="0" fontId="2" fillId="18" borderId="10" xfId="0" applyFont="1" applyFill="1" applyBorder="1" applyAlignment="1">
      <alignment horizontal="left" vertical="center" wrapText="1" shrinkToFit="1"/>
    </xf>
    <xf numFmtId="2" fontId="2" fillId="18" borderId="10" xfId="0" applyNumberFormat="1" applyFont="1" applyFill="1" applyBorder="1" applyAlignment="1">
      <alignment horizontal="center" vertical="center" wrapText="1" shrinkToFit="1"/>
    </xf>
    <xf numFmtId="0" fontId="82" fillId="18" borderId="17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top"/>
    </xf>
    <xf numFmtId="0" fontId="83" fillId="35" borderId="24" xfId="0" applyFont="1" applyFill="1" applyBorder="1" applyAlignment="1">
      <alignment vertical="top"/>
    </xf>
    <xf numFmtId="0" fontId="84" fillId="35" borderId="24" xfId="0" applyFont="1" applyFill="1" applyBorder="1" applyAlignment="1">
      <alignment horizontal="center" vertical="top"/>
    </xf>
    <xf numFmtId="0" fontId="84" fillId="35" borderId="24" xfId="0" applyFont="1" applyFill="1" applyBorder="1" applyAlignment="1">
      <alignment horizontal="center" vertical="top" wrapText="1"/>
    </xf>
    <xf numFmtId="0" fontId="84" fillId="35" borderId="24" xfId="0" applyFont="1" applyFill="1" applyBorder="1" applyAlignment="1">
      <alignment vertical="top"/>
    </xf>
    <xf numFmtId="0" fontId="83" fillId="0" borderId="0" xfId="0" applyFont="1" applyBorder="1" applyAlignment="1">
      <alignment vertical="top"/>
    </xf>
    <xf numFmtId="0" fontId="83" fillId="0" borderId="0" xfId="0" applyFont="1" applyAlignment="1">
      <alignment horizontal="center" vertical="top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83" fillId="0" borderId="10" xfId="0" applyFont="1" applyBorder="1" applyAlignment="1">
      <alignment horizontal="center" vertical="top"/>
    </xf>
    <xf numFmtId="0" fontId="83" fillId="35" borderId="10" xfId="0" applyFont="1" applyFill="1" applyBorder="1" applyAlignment="1">
      <alignment horizontal="center" vertical="top"/>
    </xf>
    <xf numFmtId="174" fontId="2" fillId="0" borderId="10" xfId="72" applyNumberFormat="1" applyFont="1" applyFill="1" applyBorder="1" applyAlignment="1">
      <alignment horizontal="center" vertical="center" wrapText="1" shrinkToFit="1"/>
    </xf>
    <xf numFmtId="0" fontId="84" fillId="35" borderId="0" xfId="0" applyFont="1" applyFill="1" applyBorder="1" applyAlignment="1">
      <alignment horizontal="center" vertical="top"/>
    </xf>
    <xf numFmtId="0" fontId="84" fillId="35" borderId="0" xfId="0" applyFont="1" applyFill="1" applyBorder="1" applyAlignment="1">
      <alignment horizontal="center" vertical="top" wrapText="1"/>
    </xf>
    <xf numFmtId="0" fontId="83" fillId="4" borderId="10" xfId="0" applyFont="1" applyFill="1" applyBorder="1" applyAlignment="1">
      <alignment horizontal="center" vertical="top"/>
    </xf>
    <xf numFmtId="0" fontId="84" fillId="13" borderId="10" xfId="0" applyFont="1" applyFill="1" applyBorder="1" applyAlignment="1">
      <alignment horizontal="center" vertical="top"/>
    </xf>
    <xf numFmtId="0" fontId="0" fillId="4" borderId="10" xfId="0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3" fillId="35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14" fontId="2" fillId="35" borderId="10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/>
    </xf>
    <xf numFmtId="0" fontId="81" fillId="13" borderId="10" xfId="0" applyFont="1" applyFill="1" applyBorder="1" applyAlignment="1">
      <alignment horizontal="center" vertical="top" wrapText="1" shrinkToFit="1"/>
    </xf>
    <xf numFmtId="175" fontId="0" fillId="0" borderId="0" xfId="0" applyNumberFormat="1" applyAlignment="1">
      <alignment/>
    </xf>
    <xf numFmtId="43" fontId="0" fillId="0" borderId="10" xfId="72" applyFont="1" applyBorder="1" applyAlignment="1">
      <alignment/>
    </xf>
    <xf numFmtId="43" fontId="0" fillId="0" borderId="0" xfId="72" applyFont="1" applyAlignment="1">
      <alignment/>
    </xf>
    <xf numFmtId="0" fontId="4" fillId="0" borderId="0" xfId="0" applyFont="1" applyAlignment="1">
      <alignment vertical="top"/>
    </xf>
    <xf numFmtId="0" fontId="2" fillId="7" borderId="10" xfId="0" applyFont="1" applyFill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14" fontId="2" fillId="0" borderId="25" xfId="0" applyNumberFormat="1" applyFont="1" applyFill="1" applyBorder="1" applyAlignment="1">
      <alignment horizontal="center" vertical="center" wrapText="1"/>
    </xf>
    <xf numFmtId="0" fontId="63" fillId="11" borderId="10" xfId="0" applyFont="1" applyFill="1" applyBorder="1" applyAlignment="1">
      <alignment horizontal="center"/>
    </xf>
    <xf numFmtId="0" fontId="63" fillId="12" borderId="10" xfId="0" applyFont="1" applyFill="1" applyBorder="1" applyAlignment="1">
      <alignment horizontal="center"/>
    </xf>
    <xf numFmtId="0" fontId="63" fillId="10" borderId="10" xfId="0" applyFont="1" applyFill="1" applyBorder="1" applyAlignment="1">
      <alignment horizontal="center"/>
    </xf>
    <xf numFmtId="0" fontId="63" fillId="13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63" fillId="11" borderId="10" xfId="0" applyFont="1" applyFill="1" applyBorder="1" applyAlignment="1">
      <alignment horizontal="center" vertical="center"/>
    </xf>
    <xf numFmtId="0" fontId="63" fillId="10" borderId="10" xfId="0" applyNumberFormat="1" applyFont="1" applyFill="1" applyBorder="1" applyAlignment="1">
      <alignment horizontal="center" vertical="center" wrapText="1" shrinkToFit="1"/>
    </xf>
    <xf numFmtId="43" fontId="63" fillId="10" borderId="10" xfId="72" applyFont="1" applyFill="1" applyBorder="1" applyAlignment="1">
      <alignment horizontal="right" vertical="top" wrapText="1" shrinkToFit="1"/>
    </xf>
    <xf numFmtId="43" fontId="63" fillId="10" borderId="10" xfId="72" applyFont="1" applyFill="1" applyBorder="1" applyAlignment="1">
      <alignment horizontal="right" vertical="center" wrapText="1" shrinkToFit="1"/>
    </xf>
    <xf numFmtId="0" fontId="0" fillId="35" borderId="0" xfId="0" applyFill="1" applyAlignment="1">
      <alignment horizontal="center"/>
    </xf>
    <xf numFmtId="0" fontId="2" fillId="1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 wrapText="1"/>
    </xf>
    <xf numFmtId="43" fontId="63" fillId="10" borderId="10" xfId="72" applyFont="1" applyFill="1" applyBorder="1" applyAlignment="1">
      <alignment horizontal="center" vertical="top"/>
    </xf>
    <xf numFmtId="43" fontId="63" fillId="11" borderId="10" xfId="72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3" fontId="63" fillId="6" borderId="10" xfId="72" applyFont="1" applyFill="1" applyBorder="1" applyAlignment="1">
      <alignment horizontal="center" vertical="top"/>
    </xf>
    <xf numFmtId="43" fontId="63" fillId="12" borderId="10" xfId="72" applyFont="1" applyFill="1" applyBorder="1" applyAlignment="1">
      <alignment horizontal="center" vertical="top"/>
    </xf>
    <xf numFmtId="43" fontId="63" fillId="12" borderId="10" xfId="72" applyFont="1" applyFill="1" applyBorder="1" applyAlignment="1">
      <alignment horizontal="center" vertical="top" wrapText="1" shrinkToFit="1"/>
    </xf>
    <xf numFmtId="0" fontId="63" fillId="10" borderId="10" xfId="0" applyFont="1" applyFill="1" applyBorder="1" applyAlignment="1">
      <alignment horizontal="left" vertical="center"/>
    </xf>
    <xf numFmtId="43" fontId="63" fillId="10" borderId="10" xfId="72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vertical="center"/>
    </xf>
    <xf numFmtId="43" fontId="63" fillId="11" borderId="10" xfId="72" applyFont="1" applyFill="1" applyBorder="1" applyAlignment="1">
      <alignment horizontal="center" vertical="top"/>
    </xf>
    <xf numFmtId="43" fontId="63" fillId="13" borderId="10" xfId="72" applyFont="1" applyFill="1" applyBorder="1" applyAlignment="1">
      <alignment horizontal="center" vertical="top"/>
    </xf>
    <xf numFmtId="0" fontId="63" fillId="6" borderId="10" xfId="0" applyFont="1" applyFill="1" applyBorder="1" applyAlignment="1">
      <alignment horizontal="center"/>
    </xf>
    <xf numFmtId="43" fontId="63" fillId="12" borderId="10" xfId="72" applyFont="1" applyFill="1" applyBorder="1" applyAlignment="1">
      <alignment horizontal="right" vertical="center" wrapText="1" shrinkToFit="1"/>
    </xf>
    <xf numFmtId="0" fontId="63" fillId="12" borderId="10" xfId="0" applyFont="1" applyFill="1" applyBorder="1" applyAlignment="1">
      <alignment horizontal="left" vertical="center" wrapText="1" shrinkToFit="1"/>
    </xf>
    <xf numFmtId="43" fontId="2" fillId="12" borderId="26" xfId="72" applyFont="1" applyFill="1" applyBorder="1" applyAlignment="1">
      <alignment horizontal="right" vertical="center" wrapText="1" shrinkToFit="1"/>
    </xf>
    <xf numFmtId="0" fontId="63" fillId="13" borderId="10" xfId="0" applyFont="1" applyFill="1" applyBorder="1" applyAlignment="1">
      <alignment horizontal="left" vertical="center" wrapText="1" shrinkToFit="1"/>
    </xf>
    <xf numFmtId="43" fontId="63" fillId="13" borderId="10" xfId="72" applyFont="1" applyFill="1" applyBorder="1" applyAlignment="1">
      <alignment horizontal="right" vertical="center" wrapText="1" shrinkToFit="1"/>
    </xf>
    <xf numFmtId="0" fontId="63" fillId="11" borderId="10" xfId="0" applyFont="1" applyFill="1" applyBorder="1" applyAlignment="1">
      <alignment horizontal="left" vertical="center" wrapText="1" shrinkToFit="1"/>
    </xf>
    <xf numFmtId="43" fontId="63" fillId="11" borderId="10" xfId="72" applyFont="1" applyFill="1" applyBorder="1" applyAlignment="1">
      <alignment horizontal="right" vertical="center" wrapText="1" shrinkToFit="1"/>
    </xf>
    <xf numFmtId="0" fontId="63" fillId="10" borderId="10" xfId="0" applyFont="1" applyFill="1" applyBorder="1" applyAlignment="1">
      <alignment horizontal="left" vertical="center" wrapText="1" shrinkToFit="1"/>
    </xf>
    <xf numFmtId="43" fontId="63" fillId="6" borderId="10" xfId="72" applyFont="1" applyFill="1" applyBorder="1" applyAlignment="1">
      <alignment horizontal="right" vertical="top" wrapText="1" shrinkToFit="1"/>
    </xf>
    <xf numFmtId="0" fontId="63" fillId="12" borderId="10" xfId="0" applyNumberFormat="1" applyFont="1" applyFill="1" applyBorder="1" applyAlignment="1">
      <alignment horizontal="center" vertical="center" wrapText="1" shrinkToFit="1"/>
    </xf>
    <xf numFmtId="43" fontId="63" fillId="12" borderId="10" xfId="72" applyFont="1" applyFill="1" applyBorder="1" applyAlignment="1">
      <alignment horizontal="right" vertical="top" wrapText="1" shrinkToFit="1"/>
    </xf>
    <xf numFmtId="43" fontId="63" fillId="13" borderId="10" xfId="72" applyFont="1" applyFill="1" applyBorder="1" applyAlignment="1">
      <alignment horizontal="right" vertical="top" wrapText="1" shrinkToFit="1"/>
    </xf>
    <xf numFmtId="43" fontId="63" fillId="11" borderId="10" xfId="72" applyFont="1" applyFill="1" applyBorder="1" applyAlignment="1">
      <alignment horizontal="right" vertical="top" wrapText="1" shrinkToFit="1"/>
    </xf>
    <xf numFmtId="0" fontId="63" fillId="12" borderId="10" xfId="0" applyFont="1" applyFill="1" applyBorder="1" applyAlignment="1">
      <alignment horizontal="center" vertical="center"/>
    </xf>
    <xf numFmtId="43" fontId="63" fillId="12" borderId="10" xfId="72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vertical="center" wrapText="1"/>
    </xf>
    <xf numFmtId="43" fontId="86" fillId="35" borderId="0" xfId="72" applyFont="1" applyFill="1" applyBorder="1" applyAlignment="1">
      <alignment vertical="center" wrapText="1" shrinkToFit="1"/>
    </xf>
    <xf numFmtId="0" fontId="21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9" fillId="35" borderId="0" xfId="0" applyFont="1" applyFill="1" applyAlignment="1">
      <alignment/>
    </xf>
    <xf numFmtId="0" fontId="85" fillId="35" borderId="0" xfId="0" applyFont="1" applyFill="1" applyAlignment="1">
      <alignment vertical="center"/>
    </xf>
    <xf numFmtId="0" fontId="9" fillId="35" borderId="0" xfId="0" applyFont="1" applyFill="1" applyBorder="1" applyAlignment="1">
      <alignment/>
    </xf>
    <xf numFmtId="0" fontId="86" fillId="35" borderId="0" xfId="0" applyFont="1" applyFill="1" applyAlignment="1">
      <alignment horizontal="center"/>
    </xf>
    <xf numFmtId="43" fontId="86" fillId="0" borderId="0" xfId="72" applyFont="1" applyAlignment="1">
      <alignment/>
    </xf>
    <xf numFmtId="0" fontId="21" fillId="0" borderId="0" xfId="0" applyFont="1" applyAlignment="1">
      <alignment/>
    </xf>
    <xf numFmtId="0" fontId="8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6" fillId="0" borderId="0" xfId="0" applyFont="1" applyAlignment="1">
      <alignment vertical="center"/>
    </xf>
    <xf numFmtId="43" fontId="81" fillId="10" borderId="10" xfId="72" applyFont="1" applyFill="1" applyBorder="1" applyAlignment="1">
      <alignment horizontal="right" vertical="center" wrapText="1" shrinkToFit="1"/>
    </xf>
    <xf numFmtId="43" fontId="81" fillId="11" borderId="10" xfId="72" applyFont="1" applyFill="1" applyBorder="1" applyAlignment="1">
      <alignment horizontal="right" vertical="center" wrapText="1" shrinkToFit="1"/>
    </xf>
    <xf numFmtId="43" fontId="81" fillId="13" borderId="10" xfId="72" applyFont="1" applyFill="1" applyBorder="1" applyAlignment="1">
      <alignment horizontal="right" vertical="center" wrapText="1" shrinkToFit="1"/>
    </xf>
    <xf numFmtId="43" fontId="88" fillId="0" borderId="0" xfId="72" applyFont="1" applyAlignment="1">
      <alignment/>
    </xf>
    <xf numFmtId="0" fontId="88" fillId="35" borderId="0" xfId="55" applyFont="1" applyFill="1" applyBorder="1" applyAlignment="1">
      <alignment horizontal="center" vertical="center" wrapText="1"/>
      <protection/>
    </xf>
    <xf numFmtId="0" fontId="63" fillId="35" borderId="0" xfId="0" applyFont="1" applyFill="1" applyBorder="1" applyAlignment="1">
      <alignment horizontal="left" vertical="center" wrapText="1" shrinkToFit="1"/>
    </xf>
    <xf numFmtId="43" fontId="63" fillId="35" borderId="0" xfId="72" applyFont="1" applyFill="1" applyBorder="1" applyAlignment="1">
      <alignment horizontal="right" vertical="center" wrapText="1" shrinkToFit="1"/>
    </xf>
    <xf numFmtId="43" fontId="88" fillId="35" borderId="0" xfId="72" applyFont="1" applyFill="1" applyBorder="1" applyAlignment="1">
      <alignment horizontal="right" vertical="center" wrapText="1" shrinkToFit="1"/>
    </xf>
    <xf numFmtId="0" fontId="63" fillId="35" borderId="0" xfId="0" applyFont="1" applyFill="1" applyBorder="1" applyAlignment="1">
      <alignment horizontal="center" vertical="center"/>
    </xf>
    <xf numFmtId="43" fontId="63" fillId="35" borderId="0" xfId="72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/>
    </xf>
    <xf numFmtId="43" fontId="63" fillId="35" borderId="0" xfId="72" applyFont="1" applyFill="1" applyBorder="1" applyAlignment="1">
      <alignment horizontal="center" vertical="top"/>
    </xf>
    <xf numFmtId="43" fontId="63" fillId="35" borderId="0" xfId="72" applyFont="1" applyFill="1" applyBorder="1" applyAlignment="1">
      <alignment horizontal="right" vertical="top" wrapText="1" shrinkToFit="1"/>
    </xf>
    <xf numFmtId="0" fontId="9" fillId="0" borderId="0" xfId="0" applyFont="1" applyAlignment="1">
      <alignment vertical="top" wrapText="1"/>
    </xf>
    <xf numFmtId="0" fontId="9" fillId="35" borderId="0" xfId="0" applyFont="1" applyFill="1" applyBorder="1" applyAlignment="1">
      <alignment vertical="center" wrapText="1"/>
    </xf>
    <xf numFmtId="0" fontId="85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right" vertical="center"/>
    </xf>
    <xf numFmtId="0" fontId="9" fillId="35" borderId="0" xfId="0" applyFont="1" applyFill="1" applyBorder="1" applyAlignment="1">
      <alignment horizontal="right" vertical="center" wrapText="1"/>
    </xf>
    <xf numFmtId="0" fontId="85" fillId="35" borderId="0" xfId="0" applyFont="1" applyFill="1" applyAlignment="1">
      <alignment horizontal="right" vertical="center"/>
    </xf>
    <xf numFmtId="0" fontId="85" fillId="35" borderId="0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right" vertical="center"/>
    </xf>
    <xf numFmtId="0" fontId="85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top" wrapText="1"/>
    </xf>
    <xf numFmtId="43" fontId="86" fillId="35" borderId="0" xfId="72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14" fontId="89" fillId="34" borderId="12" xfId="0" applyNumberFormat="1" applyFont="1" applyFill="1" applyBorder="1" applyAlignment="1">
      <alignment vertical="center" wrapText="1"/>
    </xf>
    <xf numFmtId="14" fontId="89" fillId="34" borderId="27" xfId="0" applyNumberFormat="1" applyFont="1" applyFill="1" applyBorder="1" applyAlignment="1">
      <alignment vertical="center" wrapText="1"/>
    </xf>
    <xf numFmtId="14" fontId="89" fillId="34" borderId="23" xfId="0" applyNumberFormat="1" applyFont="1" applyFill="1" applyBorder="1" applyAlignment="1">
      <alignment vertical="center" wrapText="1"/>
    </xf>
    <xf numFmtId="0" fontId="81" fillId="12" borderId="10" xfId="55" applyFont="1" applyFill="1" applyBorder="1" applyAlignment="1">
      <alignment horizontal="center" vertical="center" wrapText="1"/>
      <protection/>
    </xf>
    <xf numFmtId="0" fontId="2" fillId="35" borderId="0" xfId="0" applyFont="1" applyFill="1" applyAlignment="1">
      <alignment/>
    </xf>
    <xf numFmtId="0" fontId="81" fillId="10" borderId="10" xfId="55" applyFont="1" applyFill="1" applyBorder="1" applyAlignment="1">
      <alignment horizontal="center" vertical="center" wrapText="1"/>
      <protection/>
    </xf>
    <xf numFmtId="0" fontId="81" fillId="11" borderId="10" xfId="55" applyFont="1" applyFill="1" applyBorder="1" applyAlignment="1">
      <alignment horizontal="center" vertical="center" wrapText="1"/>
      <protection/>
    </xf>
    <xf numFmtId="0" fontId="81" fillId="13" borderId="10" xfId="55" applyFont="1" applyFill="1" applyBorder="1" applyAlignment="1">
      <alignment horizontal="center" vertical="center" wrapText="1"/>
      <protection/>
    </xf>
    <xf numFmtId="0" fontId="9" fillId="35" borderId="0" xfId="0" applyFont="1" applyFill="1" applyAlignment="1">
      <alignment horizontal="right" vertical="top"/>
    </xf>
    <xf numFmtId="0" fontId="21" fillId="35" borderId="0" xfId="0" applyFont="1" applyFill="1" applyAlignment="1">
      <alignment vertical="top"/>
    </xf>
    <xf numFmtId="14" fontId="82" fillId="34" borderId="27" xfId="0" applyNumberFormat="1" applyFont="1" applyFill="1" applyBorder="1" applyAlignment="1">
      <alignment vertical="center" wrapText="1"/>
    </xf>
    <xf numFmtId="0" fontId="63" fillId="35" borderId="0" xfId="0" applyFont="1" applyFill="1" applyBorder="1" applyAlignment="1">
      <alignment horizontal="left"/>
    </xf>
    <xf numFmtId="0" fontId="63" fillId="35" borderId="0" xfId="0" applyFont="1" applyFill="1" applyBorder="1" applyAlignment="1">
      <alignment/>
    </xf>
    <xf numFmtId="43" fontId="63" fillId="35" borderId="0" xfId="72" applyFont="1" applyFill="1" applyBorder="1" applyAlignment="1">
      <alignment horizontal="right"/>
    </xf>
    <xf numFmtId="0" fontId="63" fillId="35" borderId="0" xfId="57" applyNumberFormat="1" applyFont="1" applyFill="1" applyBorder="1" applyAlignment="1">
      <alignment horizontal="left" vertical="center" wrapText="1"/>
      <protection/>
    </xf>
    <xf numFmtId="0" fontId="63" fillId="35" borderId="0" xfId="0" applyNumberFormat="1" applyFont="1" applyFill="1" applyBorder="1" applyAlignment="1">
      <alignment horizontal="left" vertical="top" wrapText="1"/>
    </xf>
    <xf numFmtId="0" fontId="63" fillId="35" borderId="0" xfId="0" applyFont="1" applyFill="1" applyAlignment="1">
      <alignment horizontal="left"/>
    </xf>
    <xf numFmtId="0" fontId="63" fillId="35" borderId="0" xfId="0" applyFont="1" applyFill="1" applyAlignment="1">
      <alignment/>
    </xf>
    <xf numFmtId="0" fontId="63" fillId="35" borderId="0" xfId="0" applyFont="1" applyFill="1" applyAlignment="1">
      <alignment horizontal="center"/>
    </xf>
    <xf numFmtId="43" fontId="63" fillId="35" borderId="0" xfId="72" applyFont="1" applyFill="1" applyAlignment="1">
      <alignment horizontal="right"/>
    </xf>
    <xf numFmtId="0" fontId="63" fillId="0" borderId="0" xfId="0" applyFont="1" applyAlignment="1">
      <alignment horizontal="left"/>
    </xf>
    <xf numFmtId="43" fontId="63" fillId="0" borderId="0" xfId="72" applyFont="1" applyAlignment="1">
      <alignment/>
    </xf>
    <xf numFmtId="43" fontId="63" fillId="0" borderId="0" xfId="72" applyFont="1" applyAlignment="1">
      <alignment horizontal="right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43" fontId="63" fillId="0" borderId="0" xfId="72" applyFont="1" applyAlignment="1">
      <alignment horizontal="right" vertical="center"/>
    </xf>
    <xf numFmtId="0" fontId="83" fillId="12" borderId="10" xfId="0" applyNumberFormat="1" applyFont="1" applyFill="1" applyBorder="1" applyAlignment="1">
      <alignment horizontal="left" vertical="top" wrapText="1" shrinkToFit="1"/>
    </xf>
    <xf numFmtId="0" fontId="83" fillId="10" borderId="10" xfId="0" applyNumberFormat="1" applyFont="1" applyFill="1" applyBorder="1" applyAlignment="1">
      <alignment horizontal="left" vertical="top" wrapText="1" shrinkToFit="1"/>
    </xf>
    <xf numFmtId="0" fontId="83" fillId="12" borderId="10" xfId="57" applyNumberFormat="1" applyFont="1" applyFill="1" applyBorder="1" applyAlignment="1">
      <alignment horizontal="left" vertical="top" wrapText="1"/>
      <protection/>
    </xf>
    <xf numFmtId="0" fontId="83" fillId="10" borderId="10" xfId="57" applyNumberFormat="1" applyFont="1" applyFill="1" applyBorder="1" applyAlignment="1">
      <alignment horizontal="left" vertical="center" wrapText="1"/>
      <protection/>
    </xf>
    <xf numFmtId="0" fontId="83" fillId="11" borderId="10" xfId="57" applyNumberFormat="1" applyFont="1" applyFill="1" applyBorder="1" applyAlignment="1">
      <alignment horizontal="left" vertical="center" wrapText="1"/>
      <protection/>
    </xf>
    <xf numFmtId="0" fontId="83" fillId="6" borderId="10" xfId="57" applyNumberFormat="1" applyFont="1" applyFill="1" applyBorder="1" applyAlignment="1">
      <alignment horizontal="left" vertical="top" wrapText="1"/>
      <protection/>
    </xf>
    <xf numFmtId="0" fontId="83" fillId="6" borderId="10" xfId="0" applyNumberFormat="1" applyFont="1" applyFill="1" applyBorder="1" applyAlignment="1">
      <alignment horizontal="left" vertical="top" wrapText="1" shrinkToFit="1"/>
    </xf>
    <xf numFmtId="0" fontId="83" fillId="11" borderId="10" xfId="57" applyNumberFormat="1" applyFont="1" applyFill="1" applyBorder="1" applyAlignment="1">
      <alignment horizontal="left" vertical="top" wrapText="1"/>
      <protection/>
    </xf>
    <xf numFmtId="0" fontId="83" fillId="13" borderId="10" xfId="0" applyNumberFormat="1" applyFont="1" applyFill="1" applyBorder="1" applyAlignment="1">
      <alignment horizontal="left" vertical="top" wrapText="1"/>
    </xf>
    <xf numFmtId="0" fontId="83" fillId="12" borderId="10" xfId="57" applyNumberFormat="1" applyFont="1" applyFill="1" applyBorder="1" applyAlignment="1">
      <alignment horizontal="left" vertical="center" wrapText="1"/>
      <protection/>
    </xf>
    <xf numFmtId="0" fontId="83" fillId="10" borderId="10" xfId="57" applyNumberFormat="1" applyFont="1" applyFill="1" applyBorder="1" applyAlignment="1">
      <alignment horizontal="left" vertical="top" wrapText="1"/>
      <protection/>
    </xf>
    <xf numFmtId="0" fontId="83" fillId="13" borderId="10" xfId="0" applyNumberFormat="1" applyFont="1" applyFill="1" applyBorder="1" applyAlignment="1">
      <alignment horizontal="left" vertical="top" wrapText="1" shrinkToFit="1"/>
    </xf>
    <xf numFmtId="0" fontId="83" fillId="13" borderId="10" xfId="57" applyNumberFormat="1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43" fontId="81" fillId="12" borderId="15" xfId="72" applyFont="1" applyFill="1" applyBorder="1" applyAlignment="1">
      <alignment horizontal="right" vertical="center" wrapText="1" shrinkToFit="1"/>
    </xf>
    <xf numFmtId="43" fontId="2" fillId="10" borderId="10" xfId="72" applyFont="1" applyFill="1" applyBorder="1" applyAlignment="1">
      <alignment horizontal="right" vertical="center" wrapText="1" shrinkToFit="1"/>
    </xf>
    <xf numFmtId="43" fontId="9" fillId="36" borderId="10" xfId="0" applyNumberFormat="1" applyFont="1" applyFill="1" applyBorder="1" applyAlignment="1">
      <alignment vertical="center"/>
    </xf>
    <xf numFmtId="43" fontId="9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>
      <alignment vertical="center"/>
    </xf>
    <xf numFmtId="0" fontId="86" fillId="35" borderId="0" xfId="0" applyFont="1" applyFill="1" applyBorder="1" applyAlignment="1">
      <alignment horizontal="center"/>
    </xf>
    <xf numFmtId="0" fontId="90" fillId="35" borderId="0" xfId="0" applyFont="1" applyFill="1" applyBorder="1" applyAlignment="1">
      <alignment horizontal="left" vertical="top"/>
    </xf>
    <xf numFmtId="14" fontId="89" fillId="35" borderId="0" xfId="0" applyNumberFormat="1" applyFont="1" applyFill="1" applyBorder="1" applyAlignment="1">
      <alignment vertical="center" wrapText="1"/>
    </xf>
    <xf numFmtId="43" fontId="67" fillId="35" borderId="0" xfId="72" applyFont="1" applyFill="1" applyBorder="1" applyAlignment="1">
      <alignment horizontal="center" vertical="top" wrapText="1" shrinkToFit="1"/>
    </xf>
    <xf numFmtId="43" fontId="81" fillId="35" borderId="0" xfId="72" applyFont="1" applyFill="1" applyBorder="1" applyAlignment="1">
      <alignment horizontal="right" vertical="center" wrapText="1" shrinkToFit="1"/>
    </xf>
    <xf numFmtId="0" fontId="8" fillId="35" borderId="0" xfId="55" applyFont="1" applyFill="1" applyBorder="1" applyAlignment="1">
      <alignment horizontal="left" vertical="center"/>
      <protection/>
    </xf>
    <xf numFmtId="0" fontId="9" fillId="35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 wrapText="1"/>
    </xf>
    <xf numFmtId="43" fontId="86" fillId="35" borderId="0" xfId="72" applyFont="1" applyFill="1" applyBorder="1" applyAlignment="1">
      <alignment horizontal="center" vertical="center"/>
    </xf>
    <xf numFmtId="43" fontId="86" fillId="35" borderId="0" xfId="72" applyFont="1" applyFill="1" applyBorder="1" applyAlignment="1">
      <alignment/>
    </xf>
    <xf numFmtId="0" fontId="86" fillId="35" borderId="0" xfId="0" applyFont="1" applyFill="1" applyBorder="1" applyAlignment="1">
      <alignment vertical="center"/>
    </xf>
    <xf numFmtId="43" fontId="88" fillId="35" borderId="0" xfId="72" applyFont="1" applyFill="1" applyBorder="1" applyAlignment="1">
      <alignment/>
    </xf>
    <xf numFmtId="0" fontId="91" fillId="35" borderId="0" xfId="0" applyNumberFormat="1" applyFont="1" applyFill="1" applyBorder="1" applyAlignment="1">
      <alignment horizontal="left" vertical="top" wrapText="1"/>
    </xf>
    <xf numFmtId="0" fontId="63" fillId="11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35" borderId="0" xfId="0" applyFont="1" applyFill="1" applyBorder="1" applyAlignment="1">
      <alignment/>
    </xf>
    <xf numFmtId="0" fontId="7" fillId="13" borderId="10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82" fillId="34" borderId="28" xfId="0" applyFont="1" applyFill="1" applyBorder="1" applyAlignment="1">
      <alignment horizontal="center" vertical="center" wrapText="1" shrinkToFit="1"/>
    </xf>
    <xf numFmtId="0" fontId="82" fillId="34" borderId="29" xfId="0" applyFont="1" applyFill="1" applyBorder="1" applyAlignment="1">
      <alignment horizontal="center" vertical="center" wrapText="1" shrinkToFit="1"/>
    </xf>
    <xf numFmtId="0" fontId="9" fillId="0" borderId="22" xfId="52" applyFont="1" applyBorder="1" applyAlignment="1">
      <alignment horizontal="center"/>
      <protection/>
    </xf>
    <xf numFmtId="2" fontId="2" fillId="0" borderId="22" xfId="52" applyNumberFormat="1" applyFont="1" applyBorder="1" applyAlignment="1">
      <alignment horizontal="right" vertical="center" wrapText="1"/>
      <protection/>
    </xf>
    <xf numFmtId="2" fontId="2" fillId="0" borderId="26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 horizontal="center"/>
    </xf>
    <xf numFmtId="2" fontId="2" fillId="0" borderId="10" xfId="47" applyNumberFormat="1" applyFont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22" xfId="52" applyFont="1" applyBorder="1" applyAlignment="1">
      <alignment horizontal="center"/>
      <protection/>
    </xf>
    <xf numFmtId="44" fontId="2" fillId="0" borderId="25" xfId="47" applyFont="1" applyBorder="1" applyAlignment="1">
      <alignment wrapText="1"/>
    </xf>
    <xf numFmtId="2" fontId="2" fillId="0" borderId="26" xfId="0" applyNumberFormat="1" applyFont="1" applyFill="1" applyBorder="1" applyAlignment="1">
      <alignment horizontal="right" vertical="center" wrapText="1" shrinkToFit="1"/>
    </xf>
    <xf numFmtId="44" fontId="2" fillId="0" borderId="23" xfId="47" applyFont="1" applyBorder="1" applyAlignment="1">
      <alignment wrapText="1"/>
    </xf>
    <xf numFmtId="2" fontId="2" fillId="0" borderId="15" xfId="0" applyNumberFormat="1" applyFont="1" applyFill="1" applyBorder="1" applyAlignment="1">
      <alignment horizontal="right" vertical="center" wrapText="1" shrinkToFit="1"/>
    </xf>
    <xf numFmtId="0" fontId="2" fillId="0" borderId="11" xfId="52" applyFont="1" applyBorder="1" applyAlignment="1">
      <alignment horizontal="center"/>
      <protection/>
    </xf>
    <xf numFmtId="44" fontId="2" fillId="0" borderId="30" xfId="47" applyFont="1" applyBorder="1" applyAlignment="1">
      <alignment wrapText="1"/>
    </xf>
    <xf numFmtId="2" fontId="2" fillId="0" borderId="11" xfId="0" applyNumberFormat="1" applyFont="1" applyFill="1" applyBorder="1" applyAlignment="1">
      <alignment horizontal="right" vertical="center" wrapText="1" shrinkToFit="1"/>
    </xf>
    <xf numFmtId="2" fontId="2" fillId="0" borderId="22" xfId="0" applyNumberFormat="1" applyFont="1" applyFill="1" applyBorder="1" applyAlignment="1">
      <alignment horizontal="right" vertical="center" wrapText="1" shrinkToFit="1"/>
    </xf>
    <xf numFmtId="2" fontId="2" fillId="0" borderId="10" xfId="0" applyNumberFormat="1" applyFont="1" applyFill="1" applyBorder="1" applyAlignment="1">
      <alignment horizontal="right" vertical="center" wrapText="1" shrinkToFit="1"/>
    </xf>
    <xf numFmtId="0" fontId="21" fillId="0" borderId="22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44" fontId="2" fillId="0" borderId="25" xfId="53" applyNumberFormat="1" applyFont="1" applyBorder="1" applyAlignment="1">
      <alignment wrapText="1"/>
      <protection/>
    </xf>
    <xf numFmtId="44" fontId="2" fillId="0" borderId="23" xfId="53" applyNumberFormat="1" applyFont="1" applyBorder="1" applyAlignment="1">
      <alignment vertical="center" wrapText="1"/>
      <protection/>
    </xf>
    <xf numFmtId="44" fontId="2" fillId="0" borderId="23" xfId="53" applyNumberFormat="1" applyFont="1" applyBorder="1" applyAlignment="1">
      <alignment wrapText="1"/>
      <protection/>
    </xf>
    <xf numFmtId="44" fontId="2" fillId="0" borderId="30" xfId="53" applyNumberFormat="1" applyFont="1" applyBorder="1" applyAlignment="1">
      <alignment wrapText="1"/>
      <protection/>
    </xf>
    <xf numFmtId="0" fontId="21" fillId="0" borderId="31" xfId="0" applyFont="1" applyBorder="1" applyAlignment="1">
      <alignment horizontal="left"/>
    </xf>
    <xf numFmtId="0" fontId="14" fillId="0" borderId="0" xfId="0" applyFont="1" applyAlignment="1">
      <alignment/>
    </xf>
    <xf numFmtId="0" fontId="92" fillId="34" borderId="32" xfId="0" applyFont="1" applyFill="1" applyBorder="1" applyAlignment="1">
      <alignment horizontal="center" vertical="center" wrapText="1" shrinkToFit="1"/>
    </xf>
    <xf numFmtId="0" fontId="53" fillId="0" borderId="22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/>
    </xf>
    <xf numFmtId="0" fontId="93" fillId="0" borderId="15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 vertical="center" wrapText="1"/>
    </xf>
    <xf numFmtId="0" fontId="54" fillId="37" borderId="10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0" xfId="0" applyFont="1" applyBorder="1" applyAlignment="1">
      <alignment horizontal="left"/>
    </xf>
    <xf numFmtId="0" fontId="94" fillId="0" borderId="22" xfId="0" applyFont="1" applyBorder="1" applyAlignment="1">
      <alignment horizontal="left"/>
    </xf>
    <xf numFmtId="43" fontId="0" fillId="0" borderId="0" xfId="0" applyNumberFormat="1" applyAlignment="1">
      <alignment/>
    </xf>
    <xf numFmtId="43" fontId="0" fillId="0" borderId="0" xfId="0" applyNumberFormat="1" applyAlignment="1">
      <alignment vertical="center"/>
    </xf>
    <xf numFmtId="43" fontId="82" fillId="34" borderId="24" xfId="72" applyFont="1" applyFill="1" applyBorder="1" applyAlignment="1">
      <alignment horizontal="center" vertical="center" wrapText="1" shrinkToFit="1"/>
    </xf>
    <xf numFmtId="43" fontId="82" fillId="34" borderId="29" xfId="72" applyFont="1" applyFill="1" applyBorder="1" applyAlignment="1">
      <alignment horizontal="center" vertical="center" wrapText="1" shrinkToFit="1"/>
    </xf>
    <xf numFmtId="43" fontId="2" fillId="0" borderId="26" xfId="72" applyFont="1" applyBorder="1" applyAlignment="1">
      <alignment horizontal="right" vertical="center" wrapText="1"/>
    </xf>
    <xf numFmtId="43" fontId="2" fillId="0" borderId="33" xfId="72" applyFont="1" applyBorder="1" applyAlignment="1">
      <alignment horizontal="right" vertical="center" wrapText="1"/>
    </xf>
    <xf numFmtId="43" fontId="2" fillId="0" borderId="26" xfId="72" applyFont="1" applyBorder="1" applyAlignment="1">
      <alignment horizontal="center" vertical="center" wrapText="1"/>
    </xf>
    <xf numFmtId="43" fontId="2" fillId="0" borderId="33" xfId="72" applyFont="1" applyBorder="1" applyAlignment="1">
      <alignment horizontal="center" vertical="center" wrapText="1"/>
    </xf>
    <xf numFmtId="43" fontId="2" fillId="0" borderId="28" xfId="72" applyFont="1" applyBorder="1" applyAlignment="1">
      <alignment horizontal="center" vertical="center" wrapText="1"/>
    </xf>
    <xf numFmtId="43" fontId="12" fillId="0" borderId="0" xfId="0" applyNumberFormat="1" applyFont="1" applyAlignment="1">
      <alignment vertical="top"/>
    </xf>
    <xf numFmtId="43" fontId="0" fillId="0" borderId="0" xfId="72" applyFont="1" applyAlignment="1">
      <alignment horizontal="left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10" fontId="0" fillId="35" borderId="0" xfId="60" applyNumberFormat="1" applyFont="1" applyFill="1" applyBorder="1" applyAlignment="1">
      <alignment/>
    </xf>
    <xf numFmtId="10" fontId="12" fillId="35" borderId="0" xfId="60" applyNumberFormat="1" applyFont="1" applyFill="1" applyBorder="1" applyAlignment="1">
      <alignment vertical="top"/>
    </xf>
    <xf numFmtId="10" fontId="12" fillId="35" borderId="0" xfId="60" applyNumberFormat="1" applyFont="1" applyFill="1" applyBorder="1" applyAlignment="1">
      <alignment/>
    </xf>
    <xf numFmtId="0" fontId="88" fillId="35" borderId="0" xfId="0" applyFont="1" applyFill="1" applyBorder="1" applyAlignment="1">
      <alignment horizontal="left" vertical="center" wrapText="1"/>
    </xf>
    <xf numFmtId="0" fontId="84" fillId="7" borderId="10" xfId="0" applyFont="1" applyFill="1" applyBorder="1" applyAlignment="1">
      <alignment horizontal="center" vertical="top" wrapText="1"/>
    </xf>
    <xf numFmtId="0" fontId="84" fillId="7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81" fillId="3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3" fontId="4" fillId="0" borderId="0" xfId="72" applyFont="1" applyAlignment="1">
      <alignment horizontal="left"/>
    </xf>
    <xf numFmtId="0" fontId="4" fillId="35" borderId="0" xfId="0" applyFont="1" applyFill="1" applyBorder="1" applyAlignment="1">
      <alignment/>
    </xf>
    <xf numFmtId="175" fontId="4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43" fillId="33" borderId="28" xfId="55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3" fontId="0" fillId="0" borderId="0" xfId="72" applyFont="1" applyAlignment="1">
      <alignment vertical="top"/>
    </xf>
    <xf numFmtId="0" fontId="95" fillId="0" borderId="27" xfId="0" applyFont="1" applyBorder="1" applyAlignment="1">
      <alignment vertical="top"/>
    </xf>
    <xf numFmtId="0" fontId="95" fillId="0" borderId="27" xfId="0" applyFont="1" applyBorder="1" applyAlignment="1">
      <alignment horizontal="left" vertical="top"/>
    </xf>
    <xf numFmtId="0" fontId="0" fillId="0" borderId="27" xfId="0" applyBorder="1" applyAlignment="1">
      <alignment/>
    </xf>
    <xf numFmtId="0" fontId="89" fillId="34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 shrinkToFit="1"/>
    </xf>
    <xf numFmtId="1" fontId="8" fillId="0" borderId="34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 shrinkToFit="1"/>
    </xf>
    <xf numFmtId="0" fontId="75" fillId="0" borderId="17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4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1" fontId="8" fillId="0" borderId="15" xfId="0" applyNumberFormat="1" applyFont="1" applyBorder="1" applyAlignment="1">
      <alignment horizontal="center" vertical="center" wrapText="1"/>
    </xf>
    <xf numFmtId="14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 shrinkToFit="1"/>
    </xf>
    <xf numFmtId="1" fontId="8" fillId="0" borderId="22" xfId="0" applyNumberFormat="1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 shrinkToFit="1"/>
    </xf>
    <xf numFmtId="0" fontId="75" fillId="0" borderId="44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1" fontId="8" fillId="0" borderId="11" xfId="0" applyNumberFormat="1" applyFont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 shrinkToFit="1"/>
    </xf>
    <xf numFmtId="1" fontId="8" fillId="0" borderId="22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43" fillId="33" borderId="34" xfId="55" applyFont="1" applyFill="1" applyBorder="1" applyAlignment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 shrinkToFit="1"/>
    </xf>
    <xf numFmtId="0" fontId="75" fillId="0" borderId="36" xfId="0" applyFont="1" applyFill="1" applyBorder="1" applyAlignment="1">
      <alignment horizontal="center" vertical="center" wrapText="1" shrinkToFit="1"/>
    </xf>
    <xf numFmtId="0" fontId="21" fillId="0" borderId="46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43" fillId="33" borderId="47" xfId="55" applyFont="1" applyFill="1" applyBorder="1" applyAlignment="1">
      <alignment horizontal="center" vertical="center" wrapText="1"/>
      <protection/>
    </xf>
    <xf numFmtId="2" fontId="2" fillId="0" borderId="4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wrapText="1" shrinkToFit="1"/>
    </xf>
    <xf numFmtId="1" fontId="8" fillId="0" borderId="47" xfId="0" applyNumberFormat="1" applyFont="1" applyBorder="1" applyAlignment="1">
      <alignment horizontal="center" vertical="center" wrapText="1"/>
    </xf>
    <xf numFmtId="14" fontId="2" fillId="0" borderId="49" xfId="0" applyNumberFormat="1" applyFont="1" applyFill="1" applyBorder="1" applyAlignment="1">
      <alignment horizontal="center" vertical="center" wrapText="1"/>
    </xf>
    <xf numFmtId="0" fontId="43" fillId="0" borderId="47" xfId="55" applyFont="1" applyFill="1" applyBorder="1" applyAlignment="1">
      <alignment horizontal="center" vertical="center" wrapText="1"/>
      <protection/>
    </xf>
    <xf numFmtId="0" fontId="82" fillId="34" borderId="38" xfId="0" applyFont="1" applyFill="1" applyBorder="1" applyAlignment="1">
      <alignment horizontal="center" vertical="top" wrapText="1" shrinkToFit="1"/>
    </xf>
    <xf numFmtId="0" fontId="82" fillId="34" borderId="17" xfId="0" applyFont="1" applyFill="1" applyBorder="1" applyAlignment="1">
      <alignment horizontal="center" vertical="top" wrapText="1" shrinkToFit="1"/>
    </xf>
    <xf numFmtId="0" fontId="82" fillId="34" borderId="42" xfId="0" applyFont="1" applyFill="1" applyBorder="1" applyAlignment="1">
      <alignment horizontal="center" vertical="top" wrapText="1" shrinkToFit="1"/>
    </xf>
    <xf numFmtId="0" fontId="21" fillId="0" borderId="2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 shrinkToFit="1"/>
    </xf>
    <xf numFmtId="0" fontId="21" fillId="0" borderId="47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1" fontId="21" fillId="0" borderId="34" xfId="0" applyNumberFormat="1" applyFont="1" applyBorder="1" applyAlignment="1">
      <alignment vertical="center" wrapText="1"/>
    </xf>
    <xf numFmtId="1" fontId="21" fillId="0" borderId="10" xfId="0" applyNumberFormat="1" applyFont="1" applyBorder="1" applyAlignment="1">
      <alignment vertical="center" wrapText="1"/>
    </xf>
    <xf numFmtId="1" fontId="21" fillId="0" borderId="15" xfId="0" applyNumberFormat="1" applyFont="1" applyBorder="1" applyAlignment="1">
      <alignment vertical="center" wrapText="1"/>
    </xf>
    <xf numFmtId="1" fontId="21" fillId="0" borderId="22" xfId="0" applyNumberFormat="1" applyFont="1" applyBorder="1" applyAlignment="1">
      <alignment vertical="center" wrapText="1"/>
    </xf>
    <xf numFmtId="1" fontId="21" fillId="0" borderId="11" xfId="0" applyNumberFormat="1" applyFont="1" applyBorder="1" applyAlignment="1">
      <alignment vertical="center" wrapText="1"/>
    </xf>
    <xf numFmtId="1" fontId="21" fillId="0" borderId="36" xfId="0" applyNumberFormat="1" applyFont="1" applyFill="1" applyBorder="1" applyAlignment="1">
      <alignment vertical="center" wrapText="1"/>
    </xf>
    <xf numFmtId="1" fontId="21" fillId="0" borderId="47" xfId="0" applyNumberFormat="1" applyFont="1" applyBorder="1" applyAlignment="1">
      <alignment vertical="center" wrapText="1"/>
    </xf>
    <xf numFmtId="2" fontId="2" fillId="10" borderId="47" xfId="47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top"/>
    </xf>
    <xf numFmtId="2" fontId="0" fillId="0" borderId="10" xfId="0" applyNumberFormat="1" applyBorder="1" applyAlignment="1">
      <alignment vertical="center"/>
    </xf>
    <xf numFmtId="177" fontId="0" fillId="0" borderId="10" xfId="60" applyNumberFormat="1" applyFont="1" applyBorder="1" applyAlignment="1">
      <alignment vertical="center"/>
    </xf>
    <xf numFmtId="43" fontId="83" fillId="0" borderId="0" xfId="72" applyFont="1" applyAlignment="1">
      <alignment vertical="top"/>
    </xf>
    <xf numFmtId="43" fontId="5" fillId="38" borderId="10" xfId="72" applyFont="1" applyFill="1" applyBorder="1" applyAlignment="1">
      <alignment horizontal="center" vertical="top"/>
    </xf>
    <xf numFmtId="43" fontId="0" fillId="10" borderId="10" xfId="72" applyFont="1" applyFill="1" applyBorder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" fontId="21" fillId="0" borderId="28" xfId="0" applyNumberFormat="1" applyFont="1" applyBorder="1" applyAlignment="1">
      <alignment vertical="center" wrapText="1"/>
    </xf>
    <xf numFmtId="2" fontId="2" fillId="10" borderId="28" xfId="47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177" fontId="0" fillId="0" borderId="15" xfId="6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3" fontId="0" fillId="10" borderId="15" xfId="72" applyFont="1" applyFill="1" applyBorder="1" applyAlignment="1">
      <alignment vertical="center"/>
    </xf>
    <xf numFmtId="2" fontId="0" fillId="0" borderId="34" xfId="0" applyNumberFormat="1" applyBorder="1" applyAlignment="1">
      <alignment vertical="center"/>
    </xf>
    <xf numFmtId="177" fontId="0" fillId="0" borderId="34" xfId="6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43" fontId="0" fillId="10" borderId="34" xfId="72" applyFont="1" applyFill="1" applyBorder="1" applyAlignment="1">
      <alignment vertical="center"/>
    </xf>
    <xf numFmtId="0" fontId="43" fillId="35" borderId="0" xfId="55" applyFont="1" applyFill="1" applyBorder="1" applyAlignment="1">
      <alignment horizontal="center" vertical="center" wrapText="1"/>
      <protection/>
    </xf>
    <xf numFmtId="2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 shrinkToFit="1"/>
    </xf>
    <xf numFmtId="1" fontId="8" fillId="35" borderId="0" xfId="0" applyNumberFormat="1" applyFont="1" applyFill="1" applyBorder="1" applyAlignment="1">
      <alignment horizontal="center" vertical="center" wrapText="1"/>
    </xf>
    <xf numFmtId="1" fontId="21" fillId="35" borderId="0" xfId="0" applyNumberFormat="1" applyFont="1" applyFill="1" applyBorder="1" applyAlignment="1">
      <alignment vertical="center" wrapText="1"/>
    </xf>
    <xf numFmtId="2" fontId="2" fillId="35" borderId="0" xfId="47" applyNumberFormat="1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 wrapText="1" shrinkToFit="1"/>
    </xf>
    <xf numFmtId="14" fontId="2" fillId="35" borderId="0" xfId="0" applyNumberFormat="1" applyFont="1" applyFill="1" applyBorder="1" applyAlignment="1">
      <alignment horizontal="center" vertical="center" wrapText="1"/>
    </xf>
    <xf numFmtId="2" fontId="0" fillId="35" borderId="50" xfId="0" applyNumberFormat="1" applyFill="1" applyBorder="1" applyAlignment="1">
      <alignment vertical="center"/>
    </xf>
    <xf numFmtId="177" fontId="0" fillId="35" borderId="50" xfId="60" applyNumberFormat="1" applyFont="1" applyFill="1" applyBorder="1" applyAlignment="1">
      <alignment vertical="center"/>
    </xf>
    <xf numFmtId="0" fontId="0" fillId="35" borderId="50" xfId="0" applyFill="1" applyBorder="1" applyAlignment="1">
      <alignment vertical="center"/>
    </xf>
    <xf numFmtId="43" fontId="0" fillId="35" borderId="50" xfId="72" applyFont="1" applyFill="1" applyBorder="1" applyAlignment="1">
      <alignment vertical="center"/>
    </xf>
    <xf numFmtId="0" fontId="2" fillId="35" borderId="24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left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43" fillId="35" borderId="24" xfId="55" applyFont="1" applyFill="1" applyBorder="1" applyAlignment="1">
      <alignment horizontal="center" vertical="center" wrapText="1"/>
      <protection/>
    </xf>
    <xf numFmtId="2" fontId="2" fillId="35" borderId="24" xfId="0" applyNumberFormat="1" applyFont="1" applyFill="1" applyBorder="1" applyAlignment="1">
      <alignment horizontal="center" vertical="center" wrapText="1"/>
    </xf>
    <xf numFmtId="1" fontId="8" fillId="35" borderId="24" xfId="0" applyNumberFormat="1" applyFont="1" applyFill="1" applyBorder="1" applyAlignment="1">
      <alignment horizontal="center" vertical="center" wrapText="1"/>
    </xf>
    <xf numFmtId="1" fontId="21" fillId="35" borderId="24" xfId="0" applyNumberFormat="1" applyFont="1" applyFill="1" applyBorder="1" applyAlignment="1">
      <alignment vertical="center" wrapText="1"/>
    </xf>
    <xf numFmtId="2" fontId="2" fillId="35" borderId="24" xfId="47" applyNumberFormat="1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 shrinkToFit="1"/>
    </xf>
    <xf numFmtId="2" fontId="0" fillId="35" borderId="24" xfId="0" applyNumberFormat="1" applyFill="1" applyBorder="1" applyAlignment="1">
      <alignment vertical="center"/>
    </xf>
    <xf numFmtId="177" fontId="0" fillId="35" borderId="24" xfId="60" applyNumberFormat="1" applyFont="1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43" fontId="0" fillId="35" borderId="24" xfId="72" applyFont="1" applyFill="1" applyBorder="1" applyAlignment="1">
      <alignment vertical="center"/>
    </xf>
    <xf numFmtId="2" fontId="0" fillId="35" borderId="0" xfId="0" applyNumberFormat="1" applyFill="1" applyBorder="1" applyAlignment="1">
      <alignment vertical="center"/>
    </xf>
    <xf numFmtId="177" fontId="0" fillId="35" borderId="0" xfId="6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43" fontId="0" fillId="35" borderId="0" xfId="72" applyFont="1" applyFill="1" applyBorder="1" applyAlignment="1">
      <alignment vertical="center"/>
    </xf>
    <xf numFmtId="14" fontId="2" fillId="0" borderId="21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2" fontId="2" fillId="7" borderId="10" xfId="47" applyNumberFormat="1" applyFont="1" applyFill="1" applyBorder="1" applyAlignment="1">
      <alignment horizontal="center" vertical="center" wrapText="1"/>
    </xf>
    <xf numFmtId="2" fontId="2" fillId="7" borderId="15" xfId="47" applyNumberFormat="1" applyFont="1" applyFill="1" applyBorder="1" applyAlignment="1">
      <alignment horizontal="center" vertical="center" wrapText="1"/>
    </xf>
    <xf numFmtId="2" fontId="2" fillId="7" borderId="22" xfId="47" applyNumberFormat="1" applyFont="1" applyFill="1" applyBorder="1" applyAlignment="1">
      <alignment horizontal="center" vertical="center" wrapText="1"/>
    </xf>
    <xf numFmtId="2" fontId="2" fillId="7" borderId="11" xfId="47" applyNumberFormat="1" applyFont="1" applyFill="1" applyBorder="1" applyAlignment="1">
      <alignment horizontal="center" vertical="center" wrapText="1"/>
    </xf>
    <xf numFmtId="2" fontId="96" fillId="0" borderId="10" xfId="0" applyNumberFormat="1" applyFont="1" applyBorder="1" applyAlignment="1">
      <alignment vertical="center"/>
    </xf>
    <xf numFmtId="177" fontId="96" fillId="0" borderId="10" xfId="60" applyNumberFormat="1" applyFont="1" applyBorder="1" applyAlignment="1">
      <alignment vertical="center"/>
    </xf>
    <xf numFmtId="0" fontId="96" fillId="0" borderId="10" xfId="0" applyFont="1" applyBorder="1" applyAlignment="1">
      <alignment vertical="center"/>
    </xf>
    <xf numFmtId="43" fontId="96" fillId="10" borderId="10" xfId="72" applyFont="1" applyFill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95" fillId="0" borderId="0" xfId="0" applyFont="1" applyBorder="1" applyAlignment="1">
      <alignment horizontal="left" vertical="top" wrapText="1"/>
    </xf>
    <xf numFmtId="0" fontId="95" fillId="0" borderId="0" xfId="0" applyFont="1" applyBorder="1" applyAlignment="1">
      <alignment horizontal="left" vertical="top"/>
    </xf>
    <xf numFmtId="0" fontId="81" fillId="35" borderId="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top"/>
    </xf>
    <xf numFmtId="43" fontId="12" fillId="0" borderId="0" xfId="72" applyFont="1" applyAlignment="1">
      <alignment vertical="top"/>
    </xf>
    <xf numFmtId="174" fontId="0" fillId="0" borderId="0" xfId="72" applyNumberFormat="1" applyFont="1" applyAlignment="1">
      <alignment/>
    </xf>
    <xf numFmtId="174" fontId="83" fillId="0" borderId="0" xfId="72" applyNumberFormat="1" applyFont="1" applyAlignment="1">
      <alignment vertical="top"/>
    </xf>
    <xf numFmtId="174" fontId="12" fillId="0" borderId="0" xfId="72" applyNumberFormat="1" applyFont="1" applyAlignment="1">
      <alignment vertical="top"/>
    </xf>
    <xf numFmtId="43" fontId="97" fillId="0" borderId="0" xfId="72" applyFont="1" applyAlignment="1">
      <alignment/>
    </xf>
    <xf numFmtId="180" fontId="2" fillId="0" borderId="2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35" borderId="0" xfId="0" applyNumberFormat="1" applyFont="1" applyFill="1" applyBorder="1" applyAlignment="1">
      <alignment horizontal="center" vertical="center" wrapText="1"/>
    </xf>
    <xf numFmtId="180" fontId="2" fillId="0" borderId="28" xfId="0" applyNumberFormat="1" applyFont="1" applyFill="1" applyBorder="1" applyAlignment="1">
      <alignment horizontal="center" vertical="center" wrapText="1"/>
    </xf>
    <xf numFmtId="180" fontId="2" fillId="0" borderId="47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43" fontId="0" fillId="35" borderId="0" xfId="72" applyFont="1" applyFill="1" applyAlignment="1">
      <alignment/>
    </xf>
    <xf numFmtId="43" fontId="0" fillId="35" borderId="0" xfId="72" applyFont="1" applyFill="1" applyBorder="1" applyAlignment="1">
      <alignment/>
    </xf>
    <xf numFmtId="174" fontId="0" fillId="0" borderId="0" xfId="72" applyNumberFormat="1" applyFont="1" applyAlignment="1">
      <alignment vertical="top"/>
    </xf>
    <xf numFmtId="174" fontId="0" fillId="35" borderId="0" xfId="72" applyNumberFormat="1" applyFont="1" applyFill="1" applyAlignment="1">
      <alignment/>
    </xf>
    <xf numFmtId="174" fontId="0" fillId="35" borderId="0" xfId="72" applyNumberFormat="1" applyFont="1" applyFill="1" applyBorder="1" applyAlignment="1">
      <alignment/>
    </xf>
    <xf numFmtId="174" fontId="0" fillId="0" borderId="10" xfId="72" applyNumberFormat="1" applyFont="1" applyBorder="1" applyAlignment="1">
      <alignment horizontal="center" vertical="top"/>
    </xf>
    <xf numFmtId="174" fontId="0" fillId="0" borderId="10" xfId="72" applyNumberFormat="1" applyFont="1" applyBorder="1" applyAlignment="1">
      <alignment horizontal="center"/>
    </xf>
    <xf numFmtId="174" fontId="12" fillId="0" borderId="10" xfId="72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2" fontId="2" fillId="19" borderId="10" xfId="47" applyNumberFormat="1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43" fontId="0" fillId="35" borderId="0" xfId="72" applyFont="1" applyFill="1" applyBorder="1" applyAlignment="1">
      <alignment horizontal="center"/>
    </xf>
    <xf numFmtId="43" fontId="0" fillId="0" borderId="10" xfId="72" applyFont="1" applyBorder="1" applyAlignment="1">
      <alignment vertical="top"/>
    </xf>
    <xf numFmtId="43" fontId="0" fillId="0" borderId="10" xfId="0" applyNumberFormat="1" applyBorder="1" applyAlignment="1">
      <alignment vertical="top"/>
    </xf>
    <xf numFmtId="43" fontId="0" fillId="35" borderId="10" xfId="72" applyFont="1" applyFill="1" applyBorder="1" applyAlignment="1">
      <alignment/>
    </xf>
    <xf numFmtId="43" fontId="0" fillId="35" borderId="10" xfId="0" applyNumberFormat="1" applyFill="1" applyBorder="1" applyAlignment="1">
      <alignment/>
    </xf>
    <xf numFmtId="43" fontId="0" fillId="0" borderId="10" xfId="72" applyFont="1" applyBorder="1" applyAlignment="1">
      <alignment horizontal="center" vertical="top"/>
    </xf>
    <xf numFmtId="2" fontId="2" fillId="28" borderId="34" xfId="47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43" fontId="0" fillId="28" borderId="0" xfId="72" applyFont="1" applyFill="1" applyAlignment="1">
      <alignment vertical="top"/>
    </xf>
    <xf numFmtId="43" fontId="0" fillId="19" borderId="0" xfId="72" applyFont="1" applyFill="1" applyAlignment="1">
      <alignment vertical="top"/>
    </xf>
    <xf numFmtId="43" fontId="0" fillId="0" borderId="10" xfId="72" applyFont="1" applyBorder="1" applyAlignment="1">
      <alignment horizontal="center" vertical="top" wrapText="1"/>
    </xf>
    <xf numFmtId="43" fontId="0" fillId="19" borderId="0" xfId="72" applyFont="1" applyFill="1" applyAlignment="1">
      <alignment/>
    </xf>
    <xf numFmtId="43" fontId="0" fillId="12" borderId="10" xfId="72" applyFont="1" applyFill="1" applyBorder="1" applyAlignment="1">
      <alignment horizontal="center" vertical="top" wrapText="1"/>
    </xf>
    <xf numFmtId="43" fontId="0" fillId="12" borderId="10" xfId="72" applyFont="1" applyFill="1" applyBorder="1" applyAlignment="1">
      <alignment vertical="top"/>
    </xf>
    <xf numFmtId="43" fontId="0" fillId="12" borderId="10" xfId="72" applyFont="1" applyFill="1" applyBorder="1" applyAlignment="1">
      <alignment/>
    </xf>
    <xf numFmtId="174" fontId="0" fillId="38" borderId="10" xfId="72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0" fontId="21" fillId="0" borderId="0" xfId="0" applyFont="1" applyAlignment="1">
      <alignment vertical="top"/>
    </xf>
    <xf numFmtId="0" fontId="2" fillId="35" borderId="10" xfId="0" applyFont="1" applyFill="1" applyBorder="1" applyAlignment="1">
      <alignment vertical="center"/>
    </xf>
    <xf numFmtId="14" fontId="81" fillId="35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43" fontId="98" fillId="4" borderId="10" xfId="72" applyFont="1" applyFill="1" applyBorder="1" applyAlignment="1">
      <alignment horizontal="center" vertical="center" wrapText="1"/>
    </xf>
    <xf numFmtId="43" fontId="98" fillId="4" borderId="34" xfId="72" applyFont="1" applyFill="1" applyBorder="1" applyAlignment="1">
      <alignment horizontal="center" vertical="center" wrapText="1"/>
    </xf>
    <xf numFmtId="0" fontId="98" fillId="4" borderId="34" xfId="0" applyFont="1" applyFill="1" applyBorder="1" applyAlignment="1">
      <alignment horizontal="center" vertical="center" wrapText="1"/>
    </xf>
    <xf numFmtId="180" fontId="98" fillId="4" borderId="34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43" fontId="2" fillId="35" borderId="10" xfId="72" applyFont="1" applyFill="1" applyBorder="1" applyAlignment="1">
      <alignment horizontal="center" vertical="center"/>
    </xf>
    <xf numFmtId="43" fontId="0" fillId="35" borderId="0" xfId="72" applyFont="1" applyFill="1" applyAlignment="1">
      <alignment horizontal="center"/>
    </xf>
    <xf numFmtId="0" fontId="81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9" fillId="0" borderId="42" xfId="0" applyFont="1" applyBorder="1" applyAlignment="1">
      <alignment/>
    </xf>
    <xf numFmtId="0" fontId="98" fillId="4" borderId="10" xfId="0" applyFont="1" applyFill="1" applyBorder="1" applyAlignment="1">
      <alignment horizontal="center" vertical="center" wrapText="1"/>
    </xf>
    <xf numFmtId="180" fontId="98" fillId="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4" fontId="83" fillId="0" borderId="0" xfId="72" applyNumberFormat="1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3" fontId="2" fillId="35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4" fontId="81" fillId="35" borderId="0" xfId="0" applyNumberFormat="1" applyFont="1" applyFill="1" applyBorder="1" applyAlignment="1">
      <alignment vertical="center" wrapText="1"/>
    </xf>
    <xf numFmtId="0" fontId="81" fillId="35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8" fillId="4" borderId="37" xfId="0" applyFont="1" applyFill="1" applyBorder="1" applyAlignment="1">
      <alignment horizontal="center" vertical="center" wrapText="1"/>
    </xf>
    <xf numFmtId="43" fontId="98" fillId="4" borderId="17" xfId="72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/>
    </xf>
    <xf numFmtId="2" fontId="2" fillId="35" borderId="11" xfId="0" applyNumberFormat="1" applyFont="1" applyFill="1" applyBorder="1" applyAlignment="1">
      <alignment horizontal="center" vertical="center" wrapText="1"/>
    </xf>
    <xf numFmtId="0" fontId="99" fillId="4" borderId="17" xfId="0" applyFont="1" applyFill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43" fontId="2" fillId="35" borderId="11" xfId="72" applyFont="1" applyFill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98" fillId="4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98" fillId="4" borderId="21" xfId="0" applyFont="1" applyFill="1" applyBorder="1" applyAlignment="1">
      <alignment horizontal="center" vertical="center" wrapText="1"/>
    </xf>
    <xf numFmtId="14" fontId="63" fillId="0" borderId="17" xfId="72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43" fontId="2" fillId="35" borderId="11" xfId="0" applyNumberFormat="1" applyFont="1" applyFill="1" applyBorder="1" applyAlignment="1">
      <alignment horizontal="center" vertical="center" wrapText="1" shrinkToFit="1"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left" vertical="center" wrapText="1"/>
      <protection/>
    </xf>
    <xf numFmtId="0" fontId="63" fillId="35" borderId="13" xfId="0" applyFont="1" applyFill="1" applyBorder="1" applyAlignment="1">
      <alignment horizontal="center" vertical="center"/>
    </xf>
    <xf numFmtId="14" fontId="63" fillId="0" borderId="18" xfId="0" applyNumberFormat="1" applyFont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/>
    </xf>
    <xf numFmtId="14" fontId="63" fillId="0" borderId="17" xfId="0" applyNumberFormat="1" applyFont="1" applyBorder="1" applyAlignment="1">
      <alignment horizontal="center" vertical="center"/>
    </xf>
    <xf numFmtId="0" fontId="2" fillId="35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3" fontId="2" fillId="0" borderId="10" xfId="7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3" fontId="2" fillId="0" borderId="11" xfId="72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left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4" fontId="63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98" fillId="4" borderId="28" xfId="0" applyNumberFormat="1" applyFont="1" applyFill="1" applyBorder="1" applyAlignment="1">
      <alignment horizontal="center" vertical="center" wrapText="1"/>
    </xf>
    <xf numFmtId="14" fontId="100" fillId="0" borderId="24" xfId="0" applyNumberFormat="1" applyFont="1" applyFill="1" applyBorder="1" applyAlignment="1">
      <alignment horizontal="left" vertical="center" wrapText="1"/>
    </xf>
    <xf numFmtId="180" fontId="98" fillId="4" borderId="15" xfId="0" applyNumberFormat="1" applyFont="1" applyFill="1" applyBorder="1" applyAlignment="1">
      <alignment horizontal="center" vertical="center" wrapText="1"/>
    </xf>
    <xf numFmtId="180" fontId="98" fillId="4" borderId="35" xfId="0" applyNumberFormat="1" applyFont="1" applyFill="1" applyBorder="1" applyAlignment="1">
      <alignment horizontal="center" vertical="center" wrapText="1"/>
    </xf>
    <xf numFmtId="180" fontId="98" fillId="4" borderId="5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12" borderId="10" xfId="55" applyFont="1" applyFill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43" fontId="2" fillId="0" borderId="10" xfId="72" applyFont="1" applyFill="1" applyBorder="1" applyAlignment="1">
      <alignment horizontal="center" vertical="center" wrapText="1" shrinkToFit="1"/>
    </xf>
    <xf numFmtId="43" fontId="2" fillId="0" borderId="11" xfId="72" applyFont="1" applyFill="1" applyBorder="1" applyAlignment="1">
      <alignment horizontal="center" vertical="center" wrapText="1" shrinkToFit="1"/>
    </xf>
    <xf numFmtId="0" fontId="17" fillId="0" borderId="0" xfId="55" applyFont="1" applyBorder="1" applyAlignment="1">
      <alignment vertical="top" wrapText="1"/>
      <protection/>
    </xf>
    <xf numFmtId="0" fontId="98" fillId="4" borderId="15" xfId="0" applyFont="1" applyFill="1" applyBorder="1" applyAlignment="1">
      <alignment horizontal="center" vertical="center" wrapText="1"/>
    </xf>
    <xf numFmtId="0" fontId="98" fillId="4" borderId="16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50" xfId="0" applyFont="1" applyFill="1" applyBorder="1" applyAlignment="1">
      <alignment horizontal="center"/>
    </xf>
    <xf numFmtId="0" fontId="2" fillId="0" borderId="50" xfId="55" applyFont="1" applyFill="1" applyBorder="1" applyAlignment="1">
      <alignment horizontal="left" vertical="center" wrapText="1"/>
      <protection/>
    </xf>
    <xf numFmtId="172" fontId="2" fillId="0" borderId="50" xfId="63" applyFont="1" applyFill="1" applyBorder="1" applyAlignment="1">
      <alignment horizontal="center" vertical="center" wrapText="1"/>
    </xf>
    <xf numFmtId="172" fontId="17" fillId="0" borderId="0" xfId="63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12" borderId="11" xfId="55" applyFont="1" applyFill="1" applyBorder="1" applyAlignment="1">
      <alignment horizontal="center" vertical="center" wrapText="1"/>
      <protection/>
    </xf>
    <xf numFmtId="0" fontId="81" fillId="35" borderId="0" xfId="0" applyFont="1" applyFill="1" applyBorder="1" applyAlignment="1">
      <alignment horizontal="right" vertical="center" wrapText="1"/>
    </xf>
    <xf numFmtId="0" fontId="83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90" fillId="0" borderId="41" xfId="0" applyFont="1" applyBorder="1" applyAlignment="1">
      <alignment vertical="top" wrapText="1"/>
    </xf>
    <xf numFmtId="0" fontId="83" fillId="0" borderId="42" xfId="0" applyFont="1" applyBorder="1" applyAlignment="1">
      <alignment vertical="top"/>
    </xf>
    <xf numFmtId="0" fontId="90" fillId="0" borderId="41" xfId="0" applyFont="1" applyBorder="1" applyAlignment="1">
      <alignment horizontal="left" wrapText="1"/>
    </xf>
    <xf numFmtId="0" fontId="9" fillId="0" borderId="41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38" xfId="0" applyFont="1" applyBorder="1" applyAlignment="1">
      <alignment/>
    </xf>
    <xf numFmtId="0" fontId="21" fillId="18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83" fillId="0" borderId="42" xfId="0" applyFont="1" applyBorder="1" applyAlignment="1">
      <alignment horizontal="left"/>
    </xf>
    <xf numFmtId="0" fontId="21" fillId="0" borderId="42" xfId="0" applyFont="1" applyBorder="1" applyAlignment="1">
      <alignment/>
    </xf>
    <xf numFmtId="0" fontId="90" fillId="35" borderId="41" xfId="0" applyFont="1" applyFill="1" applyBorder="1" applyAlignment="1">
      <alignment vertical="top" wrapText="1"/>
    </xf>
    <xf numFmtId="0" fontId="21" fillId="35" borderId="41" xfId="0" applyFont="1" applyFill="1" applyBorder="1" applyAlignment="1">
      <alignment/>
    </xf>
    <xf numFmtId="0" fontId="21" fillId="35" borderId="42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 vertical="top" wrapText="1"/>
    </xf>
    <xf numFmtId="0" fontId="1" fillId="35" borderId="22" xfId="55" applyFont="1" applyFill="1" applyBorder="1" applyAlignment="1">
      <alignment horizontal="center" vertical="center" wrapText="1"/>
      <protection/>
    </xf>
    <xf numFmtId="0" fontId="1" fillId="35" borderId="10" xfId="55" applyFont="1" applyFill="1" applyBorder="1" applyAlignment="1">
      <alignment horizontal="center" vertical="center" wrapText="1"/>
      <protection/>
    </xf>
    <xf numFmtId="0" fontId="1" fillId="35" borderId="15" xfId="55" applyFont="1" applyFill="1" applyBorder="1" applyAlignment="1">
      <alignment horizontal="center" vertical="center" wrapText="1"/>
      <protection/>
    </xf>
    <xf numFmtId="1" fontId="2" fillId="35" borderId="22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21" fillId="19" borderId="0" xfId="0" applyFont="1" applyFill="1" applyBorder="1" applyAlignment="1">
      <alignment horizontal="center"/>
    </xf>
    <xf numFmtId="1" fontId="2" fillId="13" borderId="10" xfId="0" applyNumberFormat="1" applyFont="1" applyFill="1" applyBorder="1" applyAlignment="1">
      <alignment horizontal="center" vertical="center"/>
    </xf>
    <xf numFmtId="1" fontId="2" fillId="13" borderId="11" xfId="0" applyNumberFormat="1" applyFont="1" applyFill="1" applyBorder="1" applyAlignment="1">
      <alignment horizontal="center" vertical="center"/>
    </xf>
    <xf numFmtId="0" fontId="1" fillId="13" borderId="10" xfId="55" applyFont="1" applyFill="1" applyBorder="1" applyAlignment="1">
      <alignment horizontal="center" vertical="center" wrapText="1"/>
      <protection/>
    </xf>
    <xf numFmtId="0" fontId="2" fillId="13" borderId="10" xfId="55" applyFont="1" applyFill="1" applyBorder="1" applyAlignment="1">
      <alignment horizontal="center" vertical="center" wrapText="1"/>
      <protection/>
    </xf>
    <xf numFmtId="0" fontId="2" fillId="13" borderId="11" xfId="55" applyFont="1" applyFill="1" applyBorder="1" applyAlignment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21" fillId="0" borderId="42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39" xfId="0" applyFont="1" applyBorder="1" applyAlignment="1">
      <alignment/>
    </xf>
    <xf numFmtId="0" fontId="95" fillId="0" borderId="4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180" fontId="98" fillId="4" borderId="29" xfId="0" applyNumberFormat="1" applyFont="1" applyFill="1" applyBorder="1" applyAlignment="1">
      <alignment horizontal="center" vertical="center" wrapText="1"/>
    </xf>
    <xf numFmtId="2" fontId="2" fillId="0" borderId="36" xfId="47" applyNumberFormat="1" applyFont="1" applyBorder="1" applyAlignment="1">
      <alignment horizontal="center" vertical="center" wrapText="1"/>
    </xf>
    <xf numFmtId="2" fontId="2" fillId="0" borderId="12" xfId="47" applyNumberFormat="1" applyFont="1" applyBorder="1" applyAlignment="1">
      <alignment horizontal="center" vertical="center" wrapText="1"/>
    </xf>
    <xf numFmtId="2" fontId="2" fillId="0" borderId="19" xfId="47" applyNumberFormat="1" applyFont="1" applyBorder="1" applyAlignment="1">
      <alignment horizontal="center" vertical="center" wrapText="1"/>
    </xf>
    <xf numFmtId="2" fontId="2" fillId="35" borderId="36" xfId="47" applyNumberFormat="1" applyFont="1" applyFill="1" applyBorder="1" applyAlignment="1">
      <alignment horizontal="center" vertical="center" wrapText="1"/>
    </xf>
    <xf numFmtId="2" fontId="2" fillId="35" borderId="12" xfId="47" applyNumberFormat="1" applyFont="1" applyFill="1" applyBorder="1" applyAlignment="1">
      <alignment horizontal="center" vertical="center" wrapText="1"/>
    </xf>
    <xf numFmtId="14" fontId="2" fillId="0" borderId="44" xfId="47" applyNumberFormat="1" applyFont="1" applyBorder="1" applyAlignment="1">
      <alignment horizontal="center" vertical="center" wrapText="1"/>
    </xf>
    <xf numFmtId="14" fontId="2" fillId="0" borderId="17" xfId="47" applyNumberFormat="1" applyFont="1" applyBorder="1" applyAlignment="1">
      <alignment horizontal="center" vertical="center" wrapText="1"/>
    </xf>
    <xf numFmtId="14" fontId="2" fillId="0" borderId="16" xfId="47" applyNumberFormat="1" applyFont="1" applyBorder="1" applyAlignment="1">
      <alignment horizontal="center" vertical="center" wrapText="1"/>
    </xf>
    <xf numFmtId="14" fontId="2" fillId="35" borderId="44" xfId="47" applyNumberFormat="1" applyFont="1" applyFill="1" applyBorder="1" applyAlignment="1">
      <alignment horizontal="center" vertical="center" wrapText="1"/>
    </xf>
    <xf numFmtId="14" fontId="2" fillId="35" borderId="17" xfId="47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0" borderId="10" xfId="63" applyNumberFormat="1" applyFont="1" applyBorder="1" applyAlignment="1">
      <alignment horizontal="center" vertical="center" wrapText="1"/>
    </xf>
    <xf numFmtId="4" fontId="2" fillId="0" borderId="11" xfId="63" applyNumberFormat="1" applyFont="1" applyBorder="1" applyAlignment="1">
      <alignment horizontal="center" vertical="center" wrapText="1"/>
    </xf>
    <xf numFmtId="4" fontId="17" fillId="0" borderId="11" xfId="63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5" borderId="0" xfId="55" applyFont="1" applyFill="1" applyBorder="1" applyAlignment="1">
      <alignment horizontal="center" vertical="center" wrapText="1"/>
      <protection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 shrinkToFit="1"/>
    </xf>
    <xf numFmtId="1" fontId="2" fillId="35" borderId="0" xfId="0" applyNumberFormat="1" applyFont="1" applyFill="1" applyBorder="1" applyAlignment="1">
      <alignment horizontal="center" vertical="center" wrapText="1"/>
    </xf>
    <xf numFmtId="2" fontId="2" fillId="0" borderId="0" xfId="47" applyNumberFormat="1" applyFont="1" applyBorder="1" applyAlignment="1">
      <alignment horizontal="center" vertical="center" wrapText="1"/>
    </xf>
    <xf numFmtId="14" fontId="2" fillId="0" borderId="0" xfId="47" applyNumberFormat="1" applyFont="1" applyBorder="1" applyAlignment="1">
      <alignment horizontal="center" vertical="center" wrapText="1"/>
    </xf>
    <xf numFmtId="0" fontId="1" fillId="35" borderId="11" xfId="55" applyFont="1" applyFill="1" applyBorder="1" applyAlignment="1">
      <alignment horizontal="center" vertical="center" wrapText="1"/>
      <protection/>
    </xf>
    <xf numFmtId="1" fontId="2" fillId="35" borderId="11" xfId="0" applyNumberFormat="1" applyFont="1" applyFill="1" applyBorder="1" applyAlignment="1">
      <alignment horizontal="center" vertical="center" wrapText="1"/>
    </xf>
    <xf numFmtId="2" fontId="2" fillId="0" borderId="45" xfId="47" applyNumberFormat="1" applyFont="1" applyBorder="1" applyAlignment="1">
      <alignment horizontal="center" vertical="center" wrapText="1"/>
    </xf>
    <xf numFmtId="14" fontId="2" fillId="0" borderId="18" xfId="47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98" fillId="4" borderId="10" xfId="72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12" borderId="15" xfId="55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4" fontId="63" fillId="0" borderId="16" xfId="72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2" fillId="35" borderId="11" xfId="0" applyNumberFormat="1" applyFont="1" applyFill="1" applyBorder="1" applyAlignment="1">
      <alignment horizontal="center" vertical="center" wrapText="1" shrinkToFit="1"/>
    </xf>
    <xf numFmtId="2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4" fontId="2" fillId="35" borderId="15" xfId="0" applyNumberFormat="1" applyFont="1" applyFill="1" applyBorder="1" applyAlignment="1">
      <alignment horizontal="center" vertical="top" wrapText="1"/>
    </xf>
    <xf numFmtId="14" fontId="2" fillId="35" borderId="33" xfId="0" applyNumberFormat="1" applyFont="1" applyFill="1" applyBorder="1" applyAlignment="1">
      <alignment horizontal="center" vertical="top" wrapText="1"/>
    </xf>
    <xf numFmtId="14" fontId="2" fillId="35" borderId="34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4" fontId="81" fillId="35" borderId="0" xfId="0" applyNumberFormat="1" applyFont="1" applyFill="1" applyBorder="1" applyAlignment="1">
      <alignment horizontal="left" vertical="center" wrapText="1"/>
    </xf>
    <xf numFmtId="0" fontId="81" fillId="35" borderId="0" xfId="0" applyFont="1" applyFill="1" applyBorder="1" applyAlignment="1">
      <alignment horizontal="left" vertical="center" wrapText="1"/>
    </xf>
    <xf numFmtId="0" fontId="81" fillId="35" borderId="0" xfId="0" applyFont="1" applyFill="1" applyBorder="1" applyAlignment="1">
      <alignment horizontal="right" vertical="center" wrapText="1"/>
    </xf>
    <xf numFmtId="0" fontId="84" fillId="7" borderId="15" xfId="0" applyFont="1" applyFill="1" applyBorder="1" applyAlignment="1">
      <alignment horizontal="center" vertical="top"/>
    </xf>
    <xf numFmtId="0" fontId="84" fillId="7" borderId="34" xfId="0" applyFont="1" applyFill="1" applyBorder="1" applyAlignment="1">
      <alignment horizontal="center" vertical="top"/>
    </xf>
    <xf numFmtId="0" fontId="81" fillId="7" borderId="10" xfId="0" applyFont="1" applyFill="1" applyBorder="1" applyAlignment="1">
      <alignment horizontal="center" vertical="top"/>
    </xf>
    <xf numFmtId="0" fontId="81" fillId="13" borderId="15" xfId="0" applyFont="1" applyFill="1" applyBorder="1" applyAlignment="1">
      <alignment horizontal="center" vertical="top" wrapText="1" shrinkToFit="1"/>
    </xf>
    <xf numFmtId="0" fontId="81" fillId="13" borderId="34" xfId="0" applyFont="1" applyFill="1" applyBorder="1" applyAlignment="1">
      <alignment horizontal="center" vertical="top" wrapText="1" shrinkToFit="1"/>
    </xf>
    <xf numFmtId="0" fontId="95" fillId="0" borderId="0" xfId="0" applyFont="1" applyBorder="1" applyAlignment="1">
      <alignment horizontal="left" vertical="top" wrapText="1"/>
    </xf>
    <xf numFmtId="0" fontId="95" fillId="0" borderId="0" xfId="0" applyFont="1" applyBorder="1" applyAlignment="1">
      <alignment horizontal="left" vertical="top"/>
    </xf>
    <xf numFmtId="14" fontId="88" fillId="35" borderId="0" xfId="0" applyNumberFormat="1" applyFont="1" applyFill="1" applyBorder="1" applyAlignment="1">
      <alignment horizontal="left" vertical="center" wrapText="1"/>
    </xf>
    <xf numFmtId="0" fontId="88" fillId="35" borderId="0" xfId="0" applyFont="1" applyFill="1" applyBorder="1" applyAlignment="1">
      <alignment horizontal="left" vertical="center" wrapText="1"/>
    </xf>
    <xf numFmtId="0" fontId="88" fillId="35" borderId="0" xfId="0" applyFont="1" applyFill="1" applyBorder="1" applyAlignment="1">
      <alignment horizontal="right" vertical="center" wrapText="1"/>
    </xf>
    <xf numFmtId="0" fontId="81" fillId="4" borderId="12" xfId="0" applyFont="1" applyFill="1" applyBorder="1" applyAlignment="1">
      <alignment horizontal="center"/>
    </xf>
    <xf numFmtId="0" fontId="81" fillId="4" borderId="27" xfId="0" applyFont="1" applyFill="1" applyBorder="1" applyAlignment="1">
      <alignment horizontal="center"/>
    </xf>
    <xf numFmtId="0" fontId="81" fillId="4" borderId="23" xfId="0" applyFont="1" applyFill="1" applyBorder="1" applyAlignment="1">
      <alignment horizontal="center"/>
    </xf>
    <xf numFmtId="0" fontId="81" fillId="7" borderId="12" xfId="0" applyFont="1" applyFill="1" applyBorder="1" applyAlignment="1">
      <alignment horizontal="left"/>
    </xf>
    <xf numFmtId="0" fontId="81" fillId="7" borderId="27" xfId="0" applyFont="1" applyFill="1" applyBorder="1" applyAlignment="1">
      <alignment horizontal="left"/>
    </xf>
    <xf numFmtId="0" fontId="81" fillId="7" borderId="23" xfId="0" applyFont="1" applyFill="1" applyBorder="1" applyAlignment="1">
      <alignment horizontal="left"/>
    </xf>
    <xf numFmtId="0" fontId="84" fillId="4" borderId="15" xfId="0" applyFont="1" applyFill="1" applyBorder="1" applyAlignment="1">
      <alignment horizontal="center" vertical="top" textRotation="90"/>
    </xf>
    <xf numFmtId="0" fontId="84" fillId="4" borderId="34" xfId="0" applyFont="1" applyFill="1" applyBorder="1" applyAlignment="1">
      <alignment horizontal="center" vertical="top" textRotation="90"/>
    </xf>
    <xf numFmtId="0" fontId="84" fillId="4" borderId="15" xfId="0" applyFont="1" applyFill="1" applyBorder="1" applyAlignment="1">
      <alignment horizontal="center" vertical="top"/>
    </xf>
    <xf numFmtId="0" fontId="84" fillId="4" borderId="34" xfId="0" applyFont="1" applyFill="1" applyBorder="1" applyAlignment="1">
      <alignment horizontal="center" vertical="top"/>
    </xf>
    <xf numFmtId="0" fontId="84" fillId="4" borderId="53" xfId="0" applyFont="1" applyFill="1" applyBorder="1" applyAlignment="1">
      <alignment horizontal="center" vertical="top"/>
    </xf>
    <xf numFmtId="0" fontId="84" fillId="4" borderId="39" xfId="0" applyFont="1" applyFill="1" applyBorder="1" applyAlignment="1">
      <alignment horizontal="center" vertical="top"/>
    </xf>
    <xf numFmtId="0" fontId="84" fillId="7" borderId="15" xfId="0" applyFont="1" applyFill="1" applyBorder="1" applyAlignment="1">
      <alignment horizontal="center" vertical="top" wrapText="1"/>
    </xf>
    <xf numFmtId="0" fontId="84" fillId="7" borderId="3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2" fillId="0" borderId="12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95" fillId="0" borderId="12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9" fillId="39" borderId="0" xfId="0" applyFont="1" applyFill="1" applyBorder="1" applyAlignment="1">
      <alignment vertical="center" wrapText="1"/>
    </xf>
    <xf numFmtId="0" fontId="9" fillId="40" borderId="0" xfId="0" applyFont="1" applyFill="1" applyBorder="1" applyAlignment="1">
      <alignment horizontal="left" vertical="top" wrapText="1"/>
    </xf>
    <xf numFmtId="0" fontId="9" fillId="40" borderId="0" xfId="0" applyFont="1" applyFill="1" applyBorder="1" applyAlignment="1">
      <alignment horizontal="left" vertical="top" wrapText="1"/>
    </xf>
    <xf numFmtId="0" fontId="90" fillId="0" borderId="19" xfId="0" applyFont="1" applyFill="1" applyBorder="1" applyAlignment="1">
      <alignment horizontal="left" vertical="top" wrapText="1"/>
    </xf>
    <xf numFmtId="0" fontId="90" fillId="0" borderId="24" xfId="0" applyFont="1" applyFill="1" applyBorder="1" applyAlignment="1">
      <alignment horizontal="left" vertical="top" wrapText="1"/>
    </xf>
    <xf numFmtId="0" fontId="90" fillId="0" borderId="53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63" fillId="35" borderId="0" xfId="0" applyFont="1" applyFill="1" applyBorder="1" applyAlignment="1">
      <alignment horizontal="left" vertical="center" wrapText="1"/>
    </xf>
    <xf numFmtId="14" fontId="100" fillId="4" borderId="54" xfId="0" applyNumberFormat="1" applyFont="1" applyFill="1" applyBorder="1" applyAlignment="1">
      <alignment horizontal="left" vertical="center" wrapText="1"/>
    </xf>
    <xf numFmtId="14" fontId="100" fillId="4" borderId="55" xfId="0" applyNumberFormat="1" applyFont="1" applyFill="1" applyBorder="1" applyAlignment="1">
      <alignment horizontal="left" vertical="center" wrapText="1"/>
    </xf>
    <xf numFmtId="14" fontId="100" fillId="4" borderId="56" xfId="0" applyNumberFormat="1" applyFont="1" applyFill="1" applyBorder="1" applyAlignment="1">
      <alignment horizontal="left" vertical="center" wrapText="1"/>
    </xf>
    <xf numFmtId="0" fontId="95" fillId="0" borderId="57" xfId="0" applyFont="1" applyBorder="1" applyAlignment="1">
      <alignment horizontal="center" vertical="center" wrapText="1"/>
    </xf>
    <xf numFmtId="0" fontId="95" fillId="0" borderId="58" xfId="0" applyFont="1" applyBorder="1" applyAlignment="1">
      <alignment horizontal="center" vertical="center" wrapText="1"/>
    </xf>
    <xf numFmtId="0" fontId="95" fillId="0" borderId="5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3" fontId="0" fillId="35" borderId="10" xfId="72" applyFont="1" applyFill="1" applyBorder="1" applyAlignment="1">
      <alignment horizontal="center"/>
    </xf>
    <xf numFmtId="0" fontId="95" fillId="0" borderId="12" xfId="0" applyFont="1" applyBorder="1" applyAlignment="1">
      <alignment horizontal="left" vertical="top" wrapText="1"/>
    </xf>
    <xf numFmtId="0" fontId="95" fillId="0" borderId="27" xfId="0" applyFont="1" applyBorder="1" applyAlignment="1">
      <alignment horizontal="left" vertical="top"/>
    </xf>
    <xf numFmtId="14" fontId="89" fillId="34" borderId="34" xfId="0" applyNumberFormat="1" applyFont="1" applyFill="1" applyBorder="1" applyAlignment="1">
      <alignment horizontal="left" vertical="center" wrapText="1"/>
    </xf>
    <xf numFmtId="0" fontId="89" fillId="34" borderId="34" xfId="0" applyFont="1" applyFill="1" applyBorder="1" applyAlignment="1">
      <alignment horizontal="left" vertical="center" wrapText="1"/>
    </xf>
    <xf numFmtId="0" fontId="89" fillId="34" borderId="33" xfId="0" applyFont="1" applyFill="1" applyBorder="1" applyAlignment="1">
      <alignment horizontal="left" vertical="center" wrapText="1"/>
    </xf>
    <xf numFmtId="0" fontId="89" fillId="34" borderId="41" xfId="0" applyFont="1" applyFill="1" applyBorder="1" applyAlignment="1">
      <alignment horizontal="left" vertical="center" wrapText="1"/>
    </xf>
    <xf numFmtId="0" fontId="89" fillId="34" borderId="0" xfId="0" applyFont="1" applyFill="1" applyBorder="1" applyAlignment="1">
      <alignment horizontal="right" vertical="center" wrapText="1"/>
    </xf>
    <xf numFmtId="0" fontId="89" fillId="34" borderId="50" xfId="0" applyFont="1" applyFill="1" applyBorder="1" applyAlignment="1">
      <alignment horizontal="right" vertical="center" wrapText="1"/>
    </xf>
    <xf numFmtId="0" fontId="82" fillId="34" borderId="53" xfId="0" applyFont="1" applyFill="1" applyBorder="1" applyAlignment="1">
      <alignment horizontal="center" vertical="top" wrapText="1"/>
    </xf>
    <xf numFmtId="0" fontId="82" fillId="34" borderId="42" xfId="0" applyFont="1" applyFill="1" applyBorder="1" applyAlignment="1">
      <alignment horizontal="center" vertical="top" wrapText="1"/>
    </xf>
    <xf numFmtId="0" fontId="82" fillId="34" borderId="32" xfId="0" applyFont="1" applyFill="1" applyBorder="1" applyAlignment="1">
      <alignment horizontal="center" vertical="top" wrapText="1"/>
    </xf>
    <xf numFmtId="180" fontId="82" fillId="34" borderId="15" xfId="0" applyNumberFormat="1" applyFont="1" applyFill="1" applyBorder="1" applyAlignment="1">
      <alignment horizontal="center" vertical="top" wrapText="1"/>
    </xf>
    <xf numFmtId="180" fontId="82" fillId="34" borderId="33" xfId="0" applyNumberFormat="1" applyFont="1" applyFill="1" applyBorder="1" applyAlignment="1">
      <alignment horizontal="center" vertical="top" wrapText="1"/>
    </xf>
    <xf numFmtId="180" fontId="82" fillId="34" borderId="28" xfId="0" applyNumberFormat="1" applyFont="1" applyFill="1" applyBorder="1" applyAlignment="1">
      <alignment horizontal="center" vertical="top" wrapText="1"/>
    </xf>
    <xf numFmtId="0" fontId="82" fillId="34" borderId="15" xfId="0" applyFont="1" applyFill="1" applyBorder="1" applyAlignment="1">
      <alignment horizontal="center" vertical="top" wrapText="1" shrinkToFit="1"/>
    </xf>
    <xf numFmtId="0" fontId="82" fillId="34" borderId="28" xfId="0" applyFont="1" applyFill="1" applyBorder="1" applyAlignment="1">
      <alignment horizontal="center" vertical="top" wrapText="1" shrinkToFit="1"/>
    </xf>
    <xf numFmtId="0" fontId="82" fillId="34" borderId="16" xfId="0" applyFont="1" applyFill="1" applyBorder="1" applyAlignment="1">
      <alignment horizontal="center" vertical="top" wrapText="1" shrinkToFit="1"/>
    </xf>
    <xf numFmtId="0" fontId="82" fillId="34" borderId="51" xfId="0" applyFont="1" applyFill="1" applyBorder="1" applyAlignment="1">
      <alignment horizontal="center" vertical="top" wrapText="1" shrinkToFit="1"/>
    </xf>
    <xf numFmtId="0" fontId="82" fillId="34" borderId="16" xfId="0" applyFont="1" applyFill="1" applyBorder="1" applyAlignment="1">
      <alignment horizontal="center" vertical="top" wrapText="1"/>
    </xf>
    <xf numFmtId="0" fontId="82" fillId="34" borderId="60" xfId="0" applyFont="1" applyFill="1" applyBorder="1" applyAlignment="1">
      <alignment horizontal="center" vertical="top" wrapText="1"/>
    </xf>
    <xf numFmtId="0" fontId="82" fillId="34" borderId="51" xfId="0" applyFont="1" applyFill="1" applyBorder="1" applyAlignment="1">
      <alignment horizontal="center" vertical="top" wrapText="1"/>
    </xf>
    <xf numFmtId="0" fontId="101" fillId="34" borderId="20" xfId="0" applyFont="1" applyFill="1" applyBorder="1" applyAlignment="1">
      <alignment horizontal="center" vertical="top" wrapText="1"/>
    </xf>
    <xf numFmtId="0" fontId="101" fillId="34" borderId="25" xfId="0" applyFont="1" applyFill="1" applyBorder="1" applyAlignment="1">
      <alignment horizontal="center" vertical="top" wrapText="1"/>
    </xf>
    <xf numFmtId="0" fontId="101" fillId="34" borderId="22" xfId="0" applyFont="1" applyFill="1" applyBorder="1" applyAlignment="1">
      <alignment horizontal="center" vertical="top" wrapText="1"/>
    </xf>
    <xf numFmtId="0" fontId="101" fillId="34" borderId="36" xfId="0" applyFont="1" applyFill="1" applyBorder="1" applyAlignment="1">
      <alignment horizontal="center" vertical="top" wrapText="1"/>
    </xf>
    <xf numFmtId="0" fontId="101" fillId="34" borderId="54" xfId="0" applyFont="1" applyFill="1" applyBorder="1" applyAlignment="1">
      <alignment horizontal="center" vertical="center" wrapText="1"/>
    </xf>
    <xf numFmtId="0" fontId="101" fillId="34" borderId="55" xfId="0" applyFont="1" applyFill="1" applyBorder="1" applyAlignment="1">
      <alignment horizontal="center" vertical="center" wrapText="1"/>
    </xf>
    <xf numFmtId="0" fontId="101" fillId="34" borderId="56" xfId="0" applyFont="1" applyFill="1" applyBorder="1" applyAlignment="1">
      <alignment horizontal="center" vertical="center" wrapText="1"/>
    </xf>
    <xf numFmtId="0" fontId="82" fillId="34" borderId="23" xfId="0" applyFont="1" applyFill="1" applyBorder="1" applyAlignment="1">
      <alignment horizontal="center" vertical="center" wrapText="1" shrinkToFit="1"/>
    </xf>
    <xf numFmtId="0" fontId="82" fillId="34" borderId="53" xfId="0" applyFont="1" applyFill="1" applyBorder="1" applyAlignment="1">
      <alignment horizontal="center" vertical="center" wrapText="1" shrinkToFit="1"/>
    </xf>
    <xf numFmtId="0" fontId="82" fillId="34" borderId="14" xfId="0" applyFont="1" applyFill="1" applyBorder="1" applyAlignment="1">
      <alignment horizontal="center" vertical="top" wrapText="1"/>
    </xf>
    <xf numFmtId="0" fontId="82" fillId="34" borderId="35" xfId="0" applyFont="1" applyFill="1" applyBorder="1" applyAlignment="1">
      <alignment horizontal="center" vertical="top" wrapText="1"/>
    </xf>
    <xf numFmtId="0" fontId="82" fillId="34" borderId="15" xfId="0" applyFont="1" applyFill="1" applyBorder="1" applyAlignment="1">
      <alignment horizontal="center" vertical="top" wrapText="1"/>
    </xf>
    <xf numFmtId="0" fontId="82" fillId="34" borderId="28" xfId="0" applyFont="1" applyFill="1" applyBorder="1" applyAlignment="1">
      <alignment horizontal="center" vertical="top" wrapText="1"/>
    </xf>
    <xf numFmtId="0" fontId="82" fillId="34" borderId="15" xfId="0" applyFont="1" applyFill="1" applyBorder="1" applyAlignment="1">
      <alignment horizontal="center" vertical="top" shrinkToFit="1"/>
    </xf>
    <xf numFmtId="0" fontId="82" fillId="34" borderId="28" xfId="0" applyFont="1" applyFill="1" applyBorder="1" applyAlignment="1">
      <alignment horizontal="center" vertical="top" shrinkToFit="1"/>
    </xf>
    <xf numFmtId="0" fontId="82" fillId="34" borderId="21" xfId="0" applyFont="1" applyFill="1" applyBorder="1" applyAlignment="1">
      <alignment horizontal="center" vertical="top" wrapText="1" shrinkToFit="1"/>
    </xf>
    <xf numFmtId="0" fontId="82" fillId="34" borderId="34" xfId="0" applyFont="1" applyFill="1" applyBorder="1" applyAlignment="1">
      <alignment horizontal="center" vertical="top" wrapText="1"/>
    </xf>
    <xf numFmtId="0" fontId="82" fillId="34" borderId="15" xfId="0" applyFont="1" applyFill="1" applyBorder="1" applyAlignment="1">
      <alignment horizontal="left" vertical="top" shrinkToFit="1"/>
    </xf>
    <xf numFmtId="0" fontId="82" fillId="34" borderId="34" xfId="0" applyFont="1" applyFill="1" applyBorder="1" applyAlignment="1">
      <alignment horizontal="left" vertical="top" shrinkToFit="1"/>
    </xf>
    <xf numFmtId="0" fontId="82" fillId="34" borderId="34" xfId="0" applyFont="1" applyFill="1" applyBorder="1" applyAlignment="1">
      <alignment horizontal="center" vertical="top" wrapText="1" shrinkToFit="1"/>
    </xf>
    <xf numFmtId="0" fontId="82" fillId="34" borderId="10" xfId="0" applyFont="1" applyFill="1" applyBorder="1" applyAlignment="1">
      <alignment horizontal="center" vertical="top" wrapText="1" shrinkToFit="1"/>
    </xf>
    <xf numFmtId="0" fontId="82" fillId="34" borderId="17" xfId="0" applyFont="1" applyFill="1" applyBorder="1" applyAlignment="1">
      <alignment horizontal="center" vertical="top" wrapText="1" shrinkToFit="1"/>
    </xf>
    <xf numFmtId="0" fontId="21" fillId="0" borderId="6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 shrinkToFit="1"/>
    </xf>
    <xf numFmtId="0" fontId="75" fillId="0" borderId="62" xfId="0" applyFont="1" applyFill="1" applyBorder="1" applyAlignment="1">
      <alignment horizontal="center" vertical="center" wrapText="1" shrinkToFit="1"/>
    </xf>
    <xf numFmtId="0" fontId="75" fillId="0" borderId="19" xfId="0" applyFont="1" applyFill="1" applyBorder="1" applyAlignment="1">
      <alignment horizontal="center" vertical="center" wrapText="1" shrinkToFit="1"/>
    </xf>
    <xf numFmtId="0" fontId="75" fillId="0" borderId="63" xfId="0" applyFont="1" applyFill="1" applyBorder="1" applyAlignment="1">
      <alignment horizontal="center" vertical="center" wrapText="1" shrinkToFit="1"/>
    </xf>
    <xf numFmtId="0" fontId="21" fillId="0" borderId="35" xfId="0" applyFont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 shrinkToFit="1"/>
    </xf>
    <xf numFmtId="0" fontId="75" fillId="0" borderId="64" xfId="0" applyFont="1" applyFill="1" applyBorder="1" applyAlignment="1">
      <alignment horizontal="center" vertical="center" wrapText="1" shrinkToFit="1"/>
    </xf>
    <xf numFmtId="0" fontId="21" fillId="0" borderId="6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 shrinkToFit="1"/>
    </xf>
    <xf numFmtId="0" fontId="75" fillId="0" borderId="56" xfId="0" applyFont="1" applyFill="1" applyBorder="1" applyAlignment="1">
      <alignment horizontal="center" vertical="center" wrapText="1" shrinkToFit="1"/>
    </xf>
    <xf numFmtId="0" fontId="75" fillId="0" borderId="48" xfId="0" applyFont="1" applyFill="1" applyBorder="1" applyAlignment="1">
      <alignment horizontal="center" vertical="center" wrapText="1" shrinkToFit="1"/>
    </xf>
    <xf numFmtId="0" fontId="75" fillId="0" borderId="59" xfId="0" applyFont="1" applyFill="1" applyBorder="1" applyAlignment="1">
      <alignment horizontal="center" vertical="center" wrapText="1" shrinkToFit="1"/>
    </xf>
    <xf numFmtId="0" fontId="21" fillId="0" borderId="37" xfId="0" applyFont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left" vertical="center" wrapText="1"/>
    </xf>
    <xf numFmtId="0" fontId="75" fillId="0" borderId="29" xfId="0" applyFont="1" applyFill="1" applyBorder="1" applyAlignment="1">
      <alignment horizontal="center" vertical="center" wrapText="1" shrinkToFit="1"/>
    </xf>
    <xf numFmtId="0" fontId="75" fillId="0" borderId="66" xfId="0" applyFont="1" applyFill="1" applyBorder="1" applyAlignment="1">
      <alignment horizontal="center" vertical="center" wrapText="1" shrinkToFit="1"/>
    </xf>
    <xf numFmtId="0" fontId="95" fillId="35" borderId="10" xfId="0" applyFont="1" applyFill="1" applyBorder="1" applyAlignment="1">
      <alignment horizontal="center" vertical="center" wrapText="1"/>
    </xf>
    <xf numFmtId="14" fontId="100" fillId="4" borderId="10" xfId="0" applyNumberFormat="1" applyFont="1" applyFill="1" applyBorder="1" applyAlignment="1">
      <alignment horizontal="left" vertical="center" wrapText="1"/>
    </xf>
    <xf numFmtId="14" fontId="100" fillId="4" borderId="15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0" fontId="98" fillId="4" borderId="17" xfId="0" applyNumberFormat="1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180" fontId="98" fillId="0" borderId="24" xfId="0" applyNumberFormat="1" applyFont="1" applyFill="1" applyBorder="1" applyAlignment="1">
      <alignment horizontal="center" vertical="center" wrapText="1"/>
    </xf>
    <xf numFmtId="180" fontId="98" fillId="0" borderId="33" xfId="0" applyNumberFormat="1" applyFont="1" applyFill="1" applyBorder="1" applyAlignment="1">
      <alignment horizontal="center" vertical="center" wrapText="1"/>
    </xf>
    <xf numFmtId="14" fontId="98" fillId="4" borderId="57" xfId="0" applyNumberFormat="1" applyFont="1" applyFill="1" applyBorder="1" applyAlignment="1">
      <alignment horizontal="center" vertical="center" wrapText="1"/>
    </xf>
    <xf numFmtId="14" fontId="98" fillId="4" borderId="58" xfId="0" applyNumberFormat="1" applyFont="1" applyFill="1" applyBorder="1" applyAlignment="1">
      <alignment horizontal="center" vertical="center" wrapText="1"/>
    </xf>
    <xf numFmtId="14" fontId="98" fillId="4" borderId="59" xfId="0" applyNumberFormat="1" applyFont="1" applyFill="1" applyBorder="1" applyAlignment="1">
      <alignment horizontal="center" vertical="center" wrapText="1"/>
    </xf>
    <xf numFmtId="0" fontId="98" fillId="4" borderId="53" xfId="0" applyFont="1" applyFill="1" applyBorder="1" applyAlignment="1">
      <alignment horizontal="center" vertical="center" wrapText="1"/>
    </xf>
    <xf numFmtId="0" fontId="98" fillId="4" borderId="32" xfId="0" applyFont="1" applyFill="1" applyBorder="1" applyAlignment="1">
      <alignment horizontal="center" vertical="center" wrapText="1"/>
    </xf>
    <xf numFmtId="180" fontId="98" fillId="4" borderId="15" xfId="0" applyNumberFormat="1" applyFont="1" applyFill="1" applyBorder="1" applyAlignment="1">
      <alignment horizontal="center" vertical="center" wrapText="1"/>
    </xf>
    <xf numFmtId="180" fontId="98" fillId="4" borderId="28" xfId="0" applyNumberFormat="1" applyFont="1" applyFill="1" applyBorder="1" applyAlignment="1">
      <alignment horizontal="center" vertical="center" wrapText="1"/>
    </xf>
    <xf numFmtId="180" fontId="98" fillId="4" borderId="19" xfId="0" applyNumberFormat="1" applyFont="1" applyFill="1" applyBorder="1" applyAlignment="1">
      <alignment horizontal="center" vertical="center" wrapText="1"/>
    </xf>
    <xf numFmtId="180" fontId="98" fillId="4" borderId="29" xfId="0" applyNumberFormat="1" applyFont="1" applyFill="1" applyBorder="1" applyAlignment="1">
      <alignment horizontal="center" vertical="center" wrapText="1"/>
    </xf>
    <xf numFmtId="14" fontId="100" fillId="4" borderId="70" xfId="0" applyNumberFormat="1" applyFont="1" applyFill="1" applyBorder="1" applyAlignment="1">
      <alignment horizontal="left" vertical="center" wrapText="1"/>
    </xf>
    <xf numFmtId="14" fontId="100" fillId="4" borderId="50" xfId="0" applyNumberFormat="1" applyFont="1" applyFill="1" applyBorder="1" applyAlignment="1">
      <alignment horizontal="left" vertical="center" wrapText="1"/>
    </xf>
    <xf numFmtId="14" fontId="100" fillId="4" borderId="7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14" fontId="100" fillId="4" borderId="70" xfId="0" applyNumberFormat="1" applyFont="1" applyFill="1" applyBorder="1" applyAlignment="1">
      <alignment horizontal="left" vertical="center" wrapText="1"/>
    </xf>
    <xf numFmtId="14" fontId="100" fillId="4" borderId="50" xfId="0" applyNumberFormat="1" applyFont="1" applyFill="1" applyBorder="1" applyAlignment="1">
      <alignment horizontal="left" vertical="center" wrapText="1"/>
    </xf>
    <xf numFmtId="14" fontId="100" fillId="4" borderId="71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00" fillId="4" borderId="70" xfId="0" applyFont="1" applyFill="1" applyBorder="1" applyAlignment="1">
      <alignment horizontal="left" vertical="top" wrapText="1"/>
    </xf>
    <xf numFmtId="0" fontId="100" fillId="4" borderId="50" xfId="0" applyFont="1" applyFill="1" applyBorder="1" applyAlignment="1">
      <alignment horizontal="left" vertical="top" wrapText="1"/>
    </xf>
    <xf numFmtId="0" fontId="100" fillId="4" borderId="7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/>
    </xf>
    <xf numFmtId="0" fontId="63" fillId="0" borderId="23" xfId="0" applyFont="1" applyBorder="1" applyAlignment="1">
      <alignment horizontal="left" vertical="top"/>
    </xf>
    <xf numFmtId="0" fontId="63" fillId="0" borderId="12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2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wrapText="1"/>
    </xf>
    <xf numFmtId="0" fontId="63" fillId="0" borderId="50" xfId="0" applyFont="1" applyBorder="1" applyAlignment="1">
      <alignment horizontal="left" wrapText="1"/>
    </xf>
    <xf numFmtId="0" fontId="63" fillId="0" borderId="39" xfId="0" applyFont="1" applyBorder="1" applyAlignment="1">
      <alignment horizontal="left" wrapText="1"/>
    </xf>
    <xf numFmtId="43" fontId="2" fillId="0" borderId="26" xfId="72" applyFont="1" applyFill="1" applyBorder="1" applyAlignment="1">
      <alignment horizontal="center" vertical="center" wrapText="1" shrinkToFit="1"/>
    </xf>
    <xf numFmtId="43" fontId="2" fillId="0" borderId="33" xfId="72" applyFont="1" applyFill="1" applyBorder="1" applyAlignment="1">
      <alignment horizontal="center" vertical="center" wrapText="1" shrinkToFit="1"/>
    </xf>
    <xf numFmtId="43" fontId="2" fillId="0" borderId="28" xfId="72" applyFont="1" applyFill="1" applyBorder="1" applyAlignment="1">
      <alignment horizontal="center" vertical="center" wrapText="1" shrinkToFit="1"/>
    </xf>
    <xf numFmtId="0" fontId="2" fillId="0" borderId="67" xfId="0" applyFont="1" applyFill="1" applyBorder="1" applyAlignment="1">
      <alignment horizontal="left" vertical="center" wrapText="1" shrinkToFit="1"/>
    </xf>
    <xf numFmtId="0" fontId="2" fillId="0" borderId="68" xfId="0" applyFont="1" applyFill="1" applyBorder="1" applyAlignment="1">
      <alignment horizontal="left" vertical="center" wrapText="1" shrinkToFit="1"/>
    </xf>
    <xf numFmtId="0" fontId="2" fillId="0" borderId="69" xfId="0" applyFont="1" applyFill="1" applyBorder="1" applyAlignment="1">
      <alignment horizontal="left" vertical="center" wrapText="1" shrinkToFit="1"/>
    </xf>
    <xf numFmtId="2" fontId="2" fillId="0" borderId="72" xfId="0" applyNumberFormat="1" applyFont="1" applyFill="1" applyBorder="1" applyAlignment="1">
      <alignment horizontal="center" vertical="center" wrapText="1" shrinkToFit="1"/>
    </xf>
    <xf numFmtId="2" fontId="2" fillId="0" borderId="42" xfId="0" applyNumberFormat="1" applyFont="1" applyFill="1" applyBorder="1" applyAlignment="1">
      <alignment horizontal="center" vertical="center" wrapText="1" shrinkToFit="1"/>
    </xf>
    <xf numFmtId="2" fontId="2" fillId="0" borderId="32" xfId="0" applyNumberFormat="1" applyFont="1" applyFill="1" applyBorder="1" applyAlignment="1">
      <alignment horizontal="center" vertical="center" wrapText="1" shrinkToFit="1"/>
    </xf>
    <xf numFmtId="2" fontId="2" fillId="0" borderId="26" xfId="0" applyNumberFormat="1" applyFont="1" applyFill="1" applyBorder="1" applyAlignment="1">
      <alignment horizontal="center" vertical="center" wrapText="1" shrinkToFit="1"/>
    </xf>
    <xf numFmtId="2" fontId="2" fillId="0" borderId="33" xfId="0" applyNumberFormat="1" applyFont="1" applyFill="1" applyBorder="1" applyAlignment="1">
      <alignment horizontal="center" vertical="center" wrapText="1" shrinkToFit="1"/>
    </xf>
    <xf numFmtId="2" fontId="2" fillId="0" borderId="28" xfId="0" applyNumberFormat="1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33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left" vertical="center" wrapText="1" shrinkToFit="1"/>
    </xf>
    <xf numFmtId="43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3" fontId="82" fillId="34" borderId="15" xfId="72" applyFont="1" applyFill="1" applyBorder="1" applyAlignment="1">
      <alignment horizontal="center" vertical="center" wrapText="1" shrinkToFit="1"/>
    </xf>
    <xf numFmtId="43" fontId="82" fillId="34" borderId="28" xfId="72" applyFont="1" applyFill="1" applyBorder="1" applyAlignment="1">
      <alignment horizontal="center" vertical="center" wrapText="1" shrinkToFit="1"/>
    </xf>
    <xf numFmtId="43" fontId="2" fillId="0" borderId="26" xfId="72" applyFont="1" applyBorder="1" applyAlignment="1">
      <alignment horizontal="center" vertical="center" wrapText="1"/>
    </xf>
    <xf numFmtId="43" fontId="2" fillId="0" borderId="33" xfId="72" applyFont="1" applyBorder="1" applyAlignment="1">
      <alignment horizontal="center" vertical="center" wrapText="1"/>
    </xf>
    <xf numFmtId="43" fontId="2" fillId="0" borderId="28" xfId="72" applyFont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 shrinkToFit="1"/>
    </xf>
    <xf numFmtId="0" fontId="75" fillId="0" borderId="33" xfId="0" applyFont="1" applyFill="1" applyBorder="1" applyAlignment="1">
      <alignment horizontal="center" vertical="center" wrapText="1" shrinkToFit="1"/>
    </xf>
    <xf numFmtId="0" fontId="75" fillId="0" borderId="28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3" fillId="33" borderId="43" xfId="55" applyFont="1" applyFill="1" applyBorder="1" applyAlignment="1">
      <alignment horizontal="center" vertical="center" wrapText="1"/>
      <protection/>
    </xf>
    <xf numFmtId="0" fontId="43" fillId="33" borderId="41" xfId="55" applyFont="1" applyFill="1" applyBorder="1" applyAlignment="1">
      <alignment horizontal="center" vertical="center" wrapText="1"/>
      <protection/>
    </xf>
    <xf numFmtId="0" fontId="43" fillId="33" borderId="29" xfId="55" applyFont="1" applyFill="1" applyBorder="1" applyAlignment="1">
      <alignment horizontal="center" vertical="center" wrapText="1"/>
      <protection/>
    </xf>
    <xf numFmtId="0" fontId="43" fillId="33" borderId="26" xfId="55" applyFont="1" applyFill="1" applyBorder="1" applyAlignment="1">
      <alignment horizontal="center" vertical="center" wrapText="1"/>
      <protection/>
    </xf>
    <xf numFmtId="0" fontId="43" fillId="33" borderId="33" xfId="55" applyFont="1" applyFill="1" applyBorder="1" applyAlignment="1">
      <alignment horizontal="center" vertical="center" wrapText="1"/>
      <protection/>
    </xf>
    <xf numFmtId="0" fontId="43" fillId="33" borderId="28" xfId="55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 shrinkToFit="1"/>
    </xf>
    <xf numFmtId="0" fontId="82" fillId="34" borderId="11" xfId="0" applyFont="1" applyFill="1" applyBorder="1" applyAlignment="1">
      <alignment horizontal="center" vertical="center" wrapText="1" shrinkToFit="1"/>
    </xf>
    <xf numFmtId="14" fontId="101" fillId="34" borderId="58" xfId="0" applyNumberFormat="1" applyFont="1" applyFill="1" applyBorder="1" applyAlignment="1">
      <alignment horizontal="center" vertical="center" wrapText="1"/>
    </xf>
    <xf numFmtId="14" fontId="101" fillId="34" borderId="59" xfId="0" applyNumberFormat="1" applyFont="1" applyFill="1" applyBorder="1" applyAlignment="1">
      <alignment horizontal="center" vertical="center" wrapText="1"/>
    </xf>
    <xf numFmtId="43" fontId="82" fillId="34" borderId="23" xfId="72" applyFont="1" applyFill="1" applyBorder="1" applyAlignment="1">
      <alignment horizontal="center" vertical="center" wrapText="1" shrinkToFit="1"/>
    </xf>
    <xf numFmtId="43" fontId="82" fillId="34" borderId="11" xfId="72" applyFont="1" applyFill="1" applyBorder="1" applyAlignment="1">
      <alignment horizontal="center" vertical="center" wrapText="1" shrinkToFit="1"/>
    </xf>
    <xf numFmtId="0" fontId="82" fillId="34" borderId="19" xfId="0" applyFont="1" applyFill="1" applyBorder="1" applyAlignment="1">
      <alignment horizontal="center" vertical="center" wrapText="1" shrinkToFit="1"/>
    </xf>
    <xf numFmtId="0" fontId="82" fillId="34" borderId="29" xfId="0" applyFont="1" applyFill="1" applyBorder="1" applyAlignment="1">
      <alignment horizontal="center" vertical="center" wrapText="1" shrinkToFit="1"/>
    </xf>
    <xf numFmtId="43" fontId="2" fillId="0" borderId="26" xfId="72" applyFont="1" applyBorder="1" applyAlignment="1">
      <alignment horizontal="right" vertical="center" wrapText="1"/>
    </xf>
    <xf numFmtId="43" fontId="2" fillId="0" borderId="33" xfId="72" applyFont="1" applyBorder="1" applyAlignment="1">
      <alignment horizontal="right" vertical="center" wrapText="1"/>
    </xf>
    <xf numFmtId="0" fontId="95" fillId="0" borderId="57" xfId="0" applyFont="1" applyBorder="1" applyAlignment="1">
      <alignment horizontal="left" vertical="top" wrapText="1"/>
    </xf>
    <xf numFmtId="0" fontId="95" fillId="0" borderId="58" xfId="0" applyFont="1" applyBorder="1" applyAlignment="1">
      <alignment horizontal="left" vertical="top"/>
    </xf>
    <xf numFmtId="0" fontId="95" fillId="0" borderId="59" xfId="0" applyFont="1" applyBorder="1" applyAlignment="1">
      <alignment horizontal="left" vertical="top"/>
    </xf>
    <xf numFmtId="14" fontId="89" fillId="34" borderId="54" xfId="0" applyNumberFormat="1" applyFont="1" applyFill="1" applyBorder="1" applyAlignment="1">
      <alignment horizontal="left" vertical="center" wrapText="1"/>
    </xf>
    <xf numFmtId="14" fontId="89" fillId="34" borderId="55" xfId="0" applyNumberFormat="1" applyFont="1" applyFill="1" applyBorder="1" applyAlignment="1">
      <alignment horizontal="left" vertical="center" wrapText="1"/>
    </xf>
    <xf numFmtId="14" fontId="89" fillId="34" borderId="73" xfId="0" applyNumberFormat="1" applyFont="1" applyFill="1" applyBorder="1" applyAlignment="1">
      <alignment horizontal="left" vertical="center" wrapText="1"/>
    </xf>
    <xf numFmtId="0" fontId="82" fillId="34" borderId="21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vertical="center" wrapText="1"/>
    </xf>
    <xf numFmtId="0" fontId="82" fillId="34" borderId="28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horizontal="left" vertical="center" shrinkToFit="1"/>
    </xf>
    <xf numFmtId="0" fontId="82" fillId="34" borderId="11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10" xfId="55" applyFont="1" applyBorder="1" applyAlignment="1">
      <alignment horizontal="left" vertical="top" wrapText="1"/>
      <protection/>
    </xf>
    <xf numFmtId="0" fontId="2" fillId="0" borderId="10" xfId="55" applyFont="1" applyBorder="1" applyAlignment="1">
      <alignment horizontal="left" vertical="top" wrapText="1"/>
      <protection/>
    </xf>
    <xf numFmtId="0" fontId="95" fillId="4" borderId="70" xfId="0" applyFont="1" applyFill="1" applyBorder="1" applyAlignment="1">
      <alignment horizontal="left" vertical="center" wrapText="1"/>
    </xf>
    <xf numFmtId="0" fontId="95" fillId="4" borderId="50" xfId="0" applyFont="1" applyFill="1" applyBorder="1" applyAlignment="1">
      <alignment horizontal="left" vertical="center" wrapText="1"/>
    </xf>
    <xf numFmtId="0" fontId="95" fillId="4" borderId="71" xfId="0" applyFont="1" applyFill="1" applyBorder="1" applyAlignment="1">
      <alignment horizontal="left" vertical="center" wrapText="1"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74" xfId="55" applyFont="1" applyBorder="1" applyAlignment="1">
      <alignment horizontal="center" vertical="center" wrapText="1"/>
      <protection/>
    </xf>
    <xf numFmtId="43" fontId="86" fillId="35" borderId="10" xfId="72" applyFont="1" applyFill="1" applyBorder="1" applyAlignment="1">
      <alignment horizontal="center" vertical="center" wrapText="1" shrinkToFit="1"/>
    </xf>
    <xf numFmtId="43" fontId="86" fillId="0" borderId="10" xfId="72" applyFont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67" fillId="34" borderId="10" xfId="0" applyFont="1" applyFill="1" applyBorder="1" applyAlignment="1">
      <alignment horizontal="left" vertical="top" shrinkToFit="1"/>
    </xf>
    <xf numFmtId="43" fontId="67" fillId="34" borderId="10" xfId="72" applyFont="1" applyFill="1" applyBorder="1" applyAlignment="1">
      <alignment horizontal="center" vertical="top" wrapText="1" shrinkToFit="1"/>
    </xf>
    <xf numFmtId="43" fontId="67" fillId="34" borderId="10" xfId="72" applyFont="1" applyFill="1" applyBorder="1" applyAlignment="1">
      <alignment horizontal="right" vertical="top" wrapText="1" shrinkToFit="1"/>
    </xf>
    <xf numFmtId="0" fontId="8" fillId="0" borderId="10" xfId="55" applyFont="1" applyBorder="1" applyAlignment="1">
      <alignment horizontal="left" vertical="center"/>
      <protection/>
    </xf>
    <xf numFmtId="0" fontId="9" fillId="35" borderId="12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0" fillId="0" borderId="19" xfId="0" applyFont="1" applyBorder="1" applyAlignment="1">
      <alignment horizontal="left" vertical="top" wrapText="1"/>
    </xf>
    <xf numFmtId="0" fontId="90" fillId="0" borderId="24" xfId="0" applyFont="1" applyBorder="1" applyAlignment="1">
      <alignment horizontal="left" vertical="top"/>
    </xf>
    <xf numFmtId="0" fontId="82" fillId="34" borderId="10" xfId="0" applyFont="1" applyFill="1" applyBorder="1" applyAlignment="1">
      <alignment horizontal="center" vertical="top" wrapText="1"/>
    </xf>
    <xf numFmtId="0" fontId="82" fillId="34" borderId="10" xfId="0" applyFont="1" applyFill="1" applyBorder="1" applyAlignment="1">
      <alignment horizontal="left" vertical="top" wrapText="1"/>
    </xf>
    <xf numFmtId="0" fontId="67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95" fillId="0" borderId="46" xfId="0" applyFont="1" applyBorder="1" applyAlignment="1">
      <alignment horizontal="center" vertical="center" wrapText="1"/>
    </xf>
    <xf numFmtId="0" fontId="95" fillId="0" borderId="47" xfId="0" applyFont="1" applyBorder="1" applyAlignment="1">
      <alignment horizontal="center" vertical="center" wrapText="1"/>
    </xf>
    <xf numFmtId="0" fontId="95" fillId="0" borderId="7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5" fillId="0" borderId="19" xfId="0" applyFont="1" applyBorder="1" applyAlignment="1">
      <alignment horizontal="left" vertical="top" wrapText="1"/>
    </xf>
    <xf numFmtId="0" fontId="95" fillId="0" borderId="24" xfId="0" applyFont="1" applyBorder="1" applyAlignment="1">
      <alignment horizontal="left" vertical="top"/>
    </xf>
    <xf numFmtId="0" fontId="0" fillId="0" borderId="76" xfId="0" applyBorder="1" applyAlignment="1">
      <alignment horizontal="center"/>
    </xf>
    <xf numFmtId="0" fontId="0" fillId="0" borderId="30" xfId="0" applyBorder="1" applyAlignment="1">
      <alignment horizontal="center"/>
    </xf>
    <xf numFmtId="0" fontId="89" fillId="34" borderId="73" xfId="0" applyFont="1" applyFill="1" applyBorder="1" applyAlignment="1">
      <alignment horizontal="right" vertical="center" wrapText="1"/>
    </xf>
    <xf numFmtId="0" fontId="89" fillId="34" borderId="56" xfId="0" applyFont="1" applyFill="1" applyBorder="1" applyAlignment="1">
      <alignment horizontal="right" vertical="center" wrapText="1"/>
    </xf>
    <xf numFmtId="0" fontId="2" fillId="0" borderId="73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11" xfId="51"/>
    <cellStyle name="Normal 2" xfId="52"/>
    <cellStyle name="Normal 2 2" xfId="53"/>
    <cellStyle name="Normal 2 2 2 2 2" xfId="54"/>
    <cellStyle name="Normal 3" xfId="55"/>
    <cellStyle name="Normal 3 2" xfId="56"/>
    <cellStyle name="Normal 4" xfId="57"/>
    <cellStyle name="Normal 5" xfId="58"/>
    <cellStyle name="Nota" xfId="59"/>
    <cellStyle name="Percent" xfId="60"/>
    <cellStyle name="Saída" xfId="61"/>
    <cellStyle name="Comma [0]" xfId="62"/>
    <cellStyle name="Separador de milhares 4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0</xdr:row>
      <xdr:rowOff>9525</xdr:rowOff>
    </xdr:from>
    <xdr:to>
      <xdr:col>15</xdr:col>
      <xdr:colOff>0</xdr:colOff>
      <xdr:row>1</xdr:row>
      <xdr:rowOff>180975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952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14</xdr:row>
      <xdr:rowOff>9525</xdr:rowOff>
    </xdr:from>
    <xdr:to>
      <xdr:col>14</xdr:col>
      <xdr:colOff>762000</xdr:colOff>
      <xdr:row>16</xdr:row>
      <xdr:rowOff>352425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561975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0</xdr:row>
      <xdr:rowOff>0</xdr:rowOff>
    </xdr:from>
    <xdr:to>
      <xdr:col>5</xdr:col>
      <xdr:colOff>647700</xdr:colOff>
      <xdr:row>0</xdr:row>
      <xdr:rowOff>571500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0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38100</xdr:rowOff>
    </xdr:from>
    <xdr:to>
      <xdr:col>5</xdr:col>
      <xdr:colOff>885825</xdr:colOff>
      <xdr:row>0</xdr:row>
      <xdr:rowOff>571500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8100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5</xdr:col>
      <xdr:colOff>800100</xdr:colOff>
      <xdr:row>0</xdr:row>
      <xdr:rowOff>561975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285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9525</xdr:rowOff>
    </xdr:from>
    <xdr:to>
      <xdr:col>9</xdr:col>
      <xdr:colOff>723900</xdr:colOff>
      <xdr:row>0</xdr:row>
      <xdr:rowOff>504825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9525</xdr:rowOff>
    </xdr:from>
    <xdr:to>
      <xdr:col>5</xdr:col>
      <xdr:colOff>781050</xdr:colOff>
      <xdr:row>0</xdr:row>
      <xdr:rowOff>542925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5</xdr:col>
      <xdr:colOff>752475</xdr:colOff>
      <xdr:row>0</xdr:row>
      <xdr:rowOff>590550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81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5</xdr:col>
      <xdr:colOff>752475</xdr:colOff>
      <xdr:row>0</xdr:row>
      <xdr:rowOff>590550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81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6</xdr:col>
      <xdr:colOff>0</xdr:colOff>
      <xdr:row>0</xdr:row>
      <xdr:rowOff>628650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38100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6</xdr:col>
      <xdr:colOff>0</xdr:colOff>
      <xdr:row>0</xdr:row>
      <xdr:rowOff>590550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8100"/>
          <a:ext cx="1543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5</xdr:col>
      <xdr:colOff>752475</xdr:colOff>
      <xdr:row>0</xdr:row>
      <xdr:rowOff>590550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81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0</xdr:row>
      <xdr:rowOff>9525</xdr:rowOff>
    </xdr:from>
    <xdr:to>
      <xdr:col>15</xdr:col>
      <xdr:colOff>0</xdr:colOff>
      <xdr:row>1</xdr:row>
      <xdr:rowOff>180975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952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19050</xdr:colOff>
      <xdr:row>0</xdr:row>
      <xdr:rowOff>619125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0"/>
          <a:ext cx="1562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19050</xdr:colOff>
      <xdr:row>0</xdr:row>
      <xdr:rowOff>619125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0"/>
          <a:ext cx="1562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0</xdr:row>
      <xdr:rowOff>38100</xdr:rowOff>
    </xdr:from>
    <xdr:to>
      <xdr:col>13</xdr:col>
      <xdr:colOff>742950</xdr:colOff>
      <xdr:row>0</xdr:row>
      <xdr:rowOff>581025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3810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6229350</xdr:colOff>
      <xdr:row>0</xdr:row>
      <xdr:rowOff>76200</xdr:rowOff>
    </xdr:from>
    <xdr:to>
      <xdr:col>5</xdr:col>
      <xdr:colOff>1485900</xdr:colOff>
      <xdr:row>0</xdr:row>
      <xdr:rowOff>609600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7620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47625</xdr:rowOff>
    </xdr:from>
    <xdr:to>
      <xdr:col>5</xdr:col>
      <xdr:colOff>1219200</xdr:colOff>
      <xdr:row>0</xdr:row>
      <xdr:rowOff>581025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47625</xdr:rowOff>
    </xdr:from>
    <xdr:to>
      <xdr:col>16</xdr:col>
      <xdr:colOff>742950</xdr:colOff>
      <xdr:row>0</xdr:row>
      <xdr:rowOff>676275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7625"/>
          <a:ext cx="1552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0</xdr:rowOff>
    </xdr:from>
    <xdr:to>
      <xdr:col>5</xdr:col>
      <xdr:colOff>733425</xdr:colOff>
      <xdr:row>0</xdr:row>
      <xdr:rowOff>638175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0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47625</xdr:rowOff>
    </xdr:from>
    <xdr:to>
      <xdr:col>5</xdr:col>
      <xdr:colOff>1028700</xdr:colOff>
      <xdr:row>0</xdr:row>
      <xdr:rowOff>609600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47625"/>
          <a:ext cx="1323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47625</xdr:rowOff>
    </xdr:from>
    <xdr:to>
      <xdr:col>5</xdr:col>
      <xdr:colOff>990600</xdr:colOff>
      <xdr:row>0</xdr:row>
      <xdr:rowOff>609600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7625"/>
          <a:ext cx="1323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47625</xdr:rowOff>
    </xdr:from>
    <xdr:to>
      <xdr:col>5</xdr:col>
      <xdr:colOff>571500</xdr:colOff>
      <xdr:row>0</xdr:row>
      <xdr:rowOff>581025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4762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19"/>
  <sheetViews>
    <sheetView showGridLines="0" zoomScale="90" zoomScaleNormal="90" zoomScalePageLayoutView="0" workbookViewId="0" topLeftCell="A1">
      <selection activeCell="S13" sqref="S13"/>
    </sheetView>
  </sheetViews>
  <sheetFormatPr defaultColWidth="9.140625" defaultRowHeight="12.75"/>
  <cols>
    <col min="1" max="1" width="2.8515625" style="0" customWidth="1"/>
    <col min="2" max="2" width="11.7109375" style="0" customWidth="1"/>
    <col min="3" max="3" width="57.00390625" style="0" customWidth="1"/>
    <col min="4" max="4" width="5.00390625" style="0" bestFit="1" customWidth="1"/>
    <col min="5" max="5" width="7.28125" style="0" bestFit="1" customWidth="1"/>
    <col min="6" max="6" width="10.140625" style="0" bestFit="1" customWidth="1"/>
    <col min="7" max="7" width="36.00390625" style="5" customWidth="1"/>
    <col min="8" max="8" width="4.8515625" style="0" customWidth="1"/>
    <col min="9" max="9" width="6.00390625" style="0" bestFit="1" customWidth="1"/>
    <col min="10" max="10" width="8.57421875" style="0" customWidth="1"/>
    <col min="11" max="12" width="11.57421875" style="0" customWidth="1"/>
    <col min="13" max="13" width="11.00390625" style="0" customWidth="1"/>
    <col min="14" max="14" width="1.1484375" style="0" customWidth="1"/>
    <col min="15" max="15" width="11.57421875" style="0" bestFit="1" customWidth="1"/>
    <col min="16" max="16" width="1.1484375" style="0" customWidth="1"/>
    <col min="17" max="17" width="12.57421875" style="0" customWidth="1"/>
  </cols>
  <sheetData>
    <row r="1" spans="1:14" ht="39.75" customHeight="1">
      <c r="A1" s="794" t="s">
        <v>2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94"/>
      <c r="N1" s="84"/>
    </row>
    <row r="2" spans="1:14" ht="18.75">
      <c r="A2" s="796" t="s">
        <v>163</v>
      </c>
      <c r="B2" s="797"/>
      <c r="C2" s="797"/>
      <c r="D2" s="797"/>
      <c r="E2" s="797"/>
      <c r="F2" s="797"/>
      <c r="G2" s="797"/>
      <c r="H2" s="335"/>
      <c r="I2" s="335"/>
      <c r="J2" s="335"/>
      <c r="K2" s="335"/>
      <c r="L2" s="335"/>
      <c r="M2" s="798"/>
      <c r="N2" s="798"/>
    </row>
    <row r="3" spans="1:17" ht="15">
      <c r="A3" s="799" t="s">
        <v>147</v>
      </c>
      <c r="B3" s="800"/>
      <c r="C3" s="800"/>
      <c r="D3" s="801"/>
      <c r="E3" s="802" t="s">
        <v>161</v>
      </c>
      <c r="F3" s="803"/>
      <c r="G3" s="803"/>
      <c r="H3" s="803"/>
      <c r="I3" s="803"/>
      <c r="J3" s="803"/>
      <c r="K3" s="803"/>
      <c r="L3" s="803"/>
      <c r="M3" s="804"/>
      <c r="O3" s="271"/>
      <c r="Q3" s="271"/>
    </row>
    <row r="4" spans="1:17" s="97" customFormat="1" ht="15">
      <c r="A4" s="805" t="s">
        <v>194</v>
      </c>
      <c r="B4" s="807" t="s">
        <v>148</v>
      </c>
      <c r="C4" s="807" t="s">
        <v>149</v>
      </c>
      <c r="D4" s="809" t="s">
        <v>150</v>
      </c>
      <c r="E4" s="811" t="s">
        <v>151</v>
      </c>
      <c r="F4" s="789" t="s">
        <v>148</v>
      </c>
      <c r="G4" s="789" t="s">
        <v>152</v>
      </c>
      <c r="H4" s="789" t="s">
        <v>150</v>
      </c>
      <c r="I4" s="789" t="s">
        <v>153</v>
      </c>
      <c r="J4" s="791" t="s">
        <v>160</v>
      </c>
      <c r="K4" s="791"/>
      <c r="L4" s="791"/>
      <c r="M4" s="99" t="s">
        <v>159</v>
      </c>
      <c r="O4" s="100" t="s">
        <v>1</v>
      </c>
      <c r="Q4" s="792" t="s">
        <v>221</v>
      </c>
    </row>
    <row r="5" spans="1:17" s="76" customFormat="1" ht="12.75">
      <c r="A5" s="806"/>
      <c r="B5" s="808"/>
      <c r="C5" s="808"/>
      <c r="D5" s="810"/>
      <c r="E5" s="812"/>
      <c r="F5" s="790"/>
      <c r="G5" s="790"/>
      <c r="H5" s="790"/>
      <c r="I5" s="790"/>
      <c r="J5" s="337" t="s">
        <v>155</v>
      </c>
      <c r="K5" s="336" t="s">
        <v>156</v>
      </c>
      <c r="L5" s="336" t="s">
        <v>157</v>
      </c>
      <c r="M5" s="336" t="s">
        <v>158</v>
      </c>
      <c r="O5" s="91" t="s">
        <v>162</v>
      </c>
      <c r="Q5" s="793"/>
    </row>
    <row r="6" spans="1:17" s="81" customFormat="1" ht="3" customHeight="1">
      <c r="A6" s="77"/>
      <c r="B6" s="78"/>
      <c r="C6" s="78"/>
      <c r="D6" s="78"/>
      <c r="E6" s="79"/>
      <c r="F6" s="78"/>
      <c r="G6" s="80"/>
      <c r="H6" s="78"/>
      <c r="I6" s="78"/>
      <c r="J6" s="88"/>
      <c r="K6" s="89"/>
      <c r="O6" s="95"/>
      <c r="Q6" s="95"/>
    </row>
    <row r="7" spans="1:17" s="82" customFormat="1" ht="15.75">
      <c r="A7" s="90">
        <v>1</v>
      </c>
      <c r="B7" s="338">
        <v>40102084</v>
      </c>
      <c r="C7" s="4" t="s">
        <v>57</v>
      </c>
      <c r="D7" s="86">
        <v>1</v>
      </c>
      <c r="E7" s="337" t="s">
        <v>158</v>
      </c>
      <c r="F7" s="51">
        <v>64002578</v>
      </c>
      <c r="G7" s="339" t="s">
        <v>110</v>
      </c>
      <c r="H7" s="87">
        <v>1</v>
      </c>
      <c r="I7" s="85" t="s">
        <v>154</v>
      </c>
      <c r="J7" s="85"/>
      <c r="K7" s="61">
        <v>19.34</v>
      </c>
      <c r="L7" s="61">
        <v>80.66</v>
      </c>
      <c r="M7" s="93">
        <f>K7+L7</f>
        <v>100</v>
      </c>
      <c r="O7" s="98">
        <v>42541</v>
      </c>
      <c r="Q7" s="780" t="s">
        <v>222</v>
      </c>
    </row>
    <row r="8" spans="1:17" s="82" customFormat="1" ht="15.75">
      <c r="A8" s="90">
        <v>2</v>
      </c>
      <c r="B8" s="338">
        <v>40102092</v>
      </c>
      <c r="C8" s="4" t="s">
        <v>56</v>
      </c>
      <c r="D8" s="86">
        <v>1</v>
      </c>
      <c r="E8" s="337" t="s">
        <v>158</v>
      </c>
      <c r="F8" s="51">
        <v>64000907</v>
      </c>
      <c r="G8" s="339" t="s">
        <v>111</v>
      </c>
      <c r="H8" s="87">
        <v>1</v>
      </c>
      <c r="I8" s="85" t="s">
        <v>154</v>
      </c>
      <c r="J8" s="85"/>
      <c r="K8" s="61">
        <v>19.34</v>
      </c>
      <c r="L8" s="61">
        <v>80.66</v>
      </c>
      <c r="M8" s="93">
        <f>K8+L8</f>
        <v>100</v>
      </c>
      <c r="O8" s="98">
        <v>42541</v>
      </c>
      <c r="Q8" s="781"/>
    </row>
    <row r="9" spans="1:17" s="83" customFormat="1" ht="15.75">
      <c r="A9" s="92">
        <v>3</v>
      </c>
      <c r="B9" s="338">
        <v>40102106</v>
      </c>
      <c r="C9" s="4" t="s">
        <v>58</v>
      </c>
      <c r="D9" s="86">
        <v>1</v>
      </c>
      <c r="E9" s="337" t="s">
        <v>158</v>
      </c>
      <c r="F9" s="51">
        <v>64002357</v>
      </c>
      <c r="G9" s="339" t="s">
        <v>112</v>
      </c>
      <c r="H9" s="87">
        <v>1</v>
      </c>
      <c r="I9" s="85" t="s">
        <v>154</v>
      </c>
      <c r="J9" s="85"/>
      <c r="K9" s="61">
        <v>19.34</v>
      </c>
      <c r="L9" s="61">
        <v>80.66</v>
      </c>
      <c r="M9" s="93">
        <f>K9+L9</f>
        <v>100</v>
      </c>
      <c r="O9" s="98">
        <v>42541</v>
      </c>
      <c r="Q9" s="782"/>
    </row>
    <row r="13" spans="1:15" s="272" customFormat="1" ht="152.25" customHeight="1">
      <c r="A13" s="341" t="s">
        <v>223</v>
      </c>
      <c r="B13" s="783" t="s">
        <v>224</v>
      </c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5"/>
      <c r="N13" s="104"/>
      <c r="O13" s="104"/>
    </row>
    <row r="14" spans="1:15" s="245" customFormat="1" ht="99.75" customHeight="1">
      <c r="A14" s="341" t="s">
        <v>193</v>
      </c>
      <c r="B14" s="783" t="s">
        <v>225</v>
      </c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5"/>
      <c r="N14" s="96"/>
      <c r="O14" s="96"/>
    </row>
    <row r="15" spans="1:15" ht="12" customHeight="1">
      <c r="A15" s="96"/>
      <c r="B15" s="96"/>
      <c r="C15" s="96"/>
      <c r="D15" s="96"/>
      <c r="E15" s="96"/>
      <c r="F15" s="96"/>
      <c r="G15" s="342"/>
      <c r="H15" s="96"/>
      <c r="I15" s="96"/>
      <c r="J15" s="96"/>
      <c r="K15" s="96"/>
      <c r="L15" s="96"/>
      <c r="M15" s="96"/>
      <c r="N15" s="96"/>
      <c r="O15" s="96"/>
    </row>
    <row r="16" spans="1:15" ht="15">
      <c r="A16" s="786" t="s">
        <v>163</v>
      </c>
      <c r="B16" s="787"/>
      <c r="C16" s="787"/>
      <c r="D16" s="787"/>
      <c r="E16" s="787"/>
      <c r="F16" s="787"/>
      <c r="G16" s="787"/>
      <c r="H16" s="343"/>
      <c r="I16" s="343"/>
      <c r="J16" s="343"/>
      <c r="K16" s="343"/>
      <c r="L16" s="343"/>
      <c r="M16" s="788"/>
      <c r="N16" s="788"/>
      <c r="O16" s="96"/>
    </row>
    <row r="17" spans="1:21" s="245" customFormat="1" ht="198.75" customHeight="1">
      <c r="A17" s="344"/>
      <c r="B17" s="779" t="s">
        <v>219</v>
      </c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334"/>
      <c r="Q17" s="334"/>
      <c r="R17" s="334"/>
      <c r="T17" s="331"/>
      <c r="U17" s="334"/>
    </row>
    <row r="18" spans="1:21" ht="14.25">
      <c r="A18" s="344"/>
      <c r="B18" s="96"/>
      <c r="C18" s="96"/>
      <c r="D18" s="96"/>
      <c r="E18" s="344"/>
      <c r="F18" s="96"/>
      <c r="G18" s="274"/>
      <c r="H18" s="274"/>
      <c r="I18" s="274"/>
      <c r="J18" s="345"/>
      <c r="K18" s="345"/>
      <c r="L18" s="274"/>
      <c r="M18" s="96"/>
      <c r="N18" s="346"/>
      <c r="O18" s="347"/>
      <c r="P18" s="332"/>
      <c r="Q18" s="332"/>
      <c r="R18" s="332"/>
      <c r="T18" s="83"/>
      <c r="U18" s="332"/>
    </row>
    <row r="19" spans="1:21" s="272" customFormat="1" ht="216" customHeight="1">
      <c r="A19" s="344"/>
      <c r="B19" s="779" t="s">
        <v>220</v>
      </c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333"/>
      <c r="Q19" s="333"/>
      <c r="R19" s="333"/>
      <c r="T19" s="330"/>
      <c r="U19" s="333"/>
    </row>
  </sheetData>
  <sheetProtection/>
  <mergeCells count="23">
    <mergeCell ref="A1:L1"/>
    <mergeCell ref="A2:G2"/>
    <mergeCell ref="M2:N2"/>
    <mergeCell ref="A3:D3"/>
    <mergeCell ref="E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Q4:Q5"/>
    <mergeCell ref="B19:O19"/>
    <mergeCell ref="Q7:Q9"/>
    <mergeCell ref="B13:M13"/>
    <mergeCell ref="B14:M14"/>
    <mergeCell ref="A16:G16"/>
    <mergeCell ref="M16:N16"/>
    <mergeCell ref="B17:O17"/>
  </mergeCells>
  <printOptions horizontalCentered="1"/>
  <pageMargins left="0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22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5.57421875" style="0" customWidth="1"/>
    <col min="2" max="2" width="14.7109375" style="0" customWidth="1"/>
    <col min="3" max="3" width="13.28125" style="0" customWidth="1"/>
    <col min="4" max="4" width="102.00390625" style="3" bestFit="1" customWidth="1"/>
    <col min="5" max="5" width="10.7109375" style="776" customWidth="1"/>
    <col min="6" max="6" width="11.57421875" style="518" bestFit="1" customWidth="1"/>
  </cols>
  <sheetData>
    <row r="1" spans="1:6" s="76" customFormat="1" ht="50.25" customHeight="1" thickBot="1">
      <c r="A1" s="840" t="s">
        <v>344</v>
      </c>
      <c r="B1" s="841"/>
      <c r="C1" s="841"/>
      <c r="D1" s="841"/>
      <c r="E1" s="841"/>
      <c r="F1" s="842"/>
    </row>
    <row r="2" spans="1:6" s="574" customFormat="1" ht="18.75" customHeight="1">
      <c r="A2" s="934" t="s">
        <v>354</v>
      </c>
      <c r="B2" s="935"/>
      <c r="C2" s="935"/>
      <c r="D2" s="935"/>
      <c r="E2" s="935"/>
      <c r="F2" s="936"/>
    </row>
    <row r="3" spans="1:6" s="575" customFormat="1" ht="38.25" customHeight="1">
      <c r="A3" s="625" t="s">
        <v>194</v>
      </c>
      <c r="B3" s="585" t="s">
        <v>345</v>
      </c>
      <c r="C3" s="584" t="s">
        <v>346</v>
      </c>
      <c r="D3" s="584" t="s">
        <v>0</v>
      </c>
      <c r="E3" s="769" t="s">
        <v>347</v>
      </c>
      <c r="F3" s="612" t="s">
        <v>1</v>
      </c>
    </row>
    <row r="4" spans="1:6" s="589" customFormat="1" ht="15">
      <c r="A4" s="767">
        <v>1</v>
      </c>
      <c r="B4" s="357">
        <v>30909031</v>
      </c>
      <c r="C4" s="664">
        <v>64004040</v>
      </c>
      <c r="D4" s="7" t="s">
        <v>430</v>
      </c>
      <c r="E4" s="770">
        <v>340</v>
      </c>
      <c r="F4" s="626">
        <v>44562</v>
      </c>
    </row>
    <row r="5" spans="1:6" s="589" customFormat="1" ht="15">
      <c r="A5" s="767">
        <v>2</v>
      </c>
      <c r="B5" s="357">
        <v>30909031</v>
      </c>
      <c r="C5" s="664">
        <v>64004066</v>
      </c>
      <c r="D5" s="7" t="s">
        <v>431</v>
      </c>
      <c r="E5" s="770">
        <v>340</v>
      </c>
      <c r="F5" s="626">
        <v>44562</v>
      </c>
    </row>
    <row r="6" spans="1:6" s="589" customFormat="1" ht="15">
      <c r="A6" s="767">
        <v>3</v>
      </c>
      <c r="B6" s="357">
        <v>30909031</v>
      </c>
      <c r="C6" s="664">
        <v>64004264</v>
      </c>
      <c r="D6" s="7" t="s">
        <v>432</v>
      </c>
      <c r="E6" s="770">
        <v>340</v>
      </c>
      <c r="F6" s="626">
        <v>44562</v>
      </c>
    </row>
    <row r="7" spans="1:6" s="589" customFormat="1" ht="30">
      <c r="A7" s="768">
        <v>4</v>
      </c>
      <c r="B7" s="654">
        <v>30909139</v>
      </c>
      <c r="C7" s="771">
        <v>64000931</v>
      </c>
      <c r="D7" s="772" t="s">
        <v>40</v>
      </c>
      <c r="E7" s="773">
        <v>774.9</v>
      </c>
      <c r="F7" s="774">
        <v>43191</v>
      </c>
    </row>
    <row r="8" spans="1:6" s="589" customFormat="1" ht="15">
      <c r="A8" s="356">
        <v>5</v>
      </c>
      <c r="B8" s="357">
        <v>30909147</v>
      </c>
      <c r="C8" s="664">
        <v>64004266</v>
      </c>
      <c r="D8" s="610" t="s">
        <v>436</v>
      </c>
      <c r="E8" s="775">
        <v>4000</v>
      </c>
      <c r="F8" s="774">
        <v>44348</v>
      </c>
    </row>
    <row r="9" spans="1:6" s="589" customFormat="1" ht="15">
      <c r="A9" s="356">
        <v>6</v>
      </c>
      <c r="B9" s="357">
        <v>30909147</v>
      </c>
      <c r="C9" s="664">
        <v>64004267</v>
      </c>
      <c r="D9" s="610" t="s">
        <v>437</v>
      </c>
      <c r="E9" s="775">
        <v>1625.04</v>
      </c>
      <c r="F9" s="774">
        <v>44348</v>
      </c>
    </row>
    <row r="10" spans="1:6" s="589" customFormat="1" ht="15">
      <c r="A10" s="356">
        <v>7</v>
      </c>
      <c r="B10" s="357">
        <v>30909147</v>
      </c>
      <c r="C10" s="664">
        <v>64004268</v>
      </c>
      <c r="D10" s="610" t="s">
        <v>438</v>
      </c>
      <c r="E10" s="775">
        <v>3000</v>
      </c>
      <c r="F10" s="774">
        <v>44348</v>
      </c>
    </row>
    <row r="11" spans="1:6" s="589" customFormat="1" ht="15">
      <c r="A11" s="356">
        <v>8</v>
      </c>
      <c r="B11" s="357">
        <v>30909147</v>
      </c>
      <c r="C11" s="664">
        <v>64004269</v>
      </c>
      <c r="D11" s="610" t="s">
        <v>439</v>
      </c>
      <c r="E11" s="775">
        <v>1040.06</v>
      </c>
      <c r="F11" s="626">
        <v>44348</v>
      </c>
    </row>
    <row r="12" spans="1:6" s="579" customFormat="1" ht="12.75">
      <c r="A12" s="937"/>
      <c r="B12" s="938"/>
      <c r="C12" s="938"/>
      <c r="D12" s="938"/>
      <c r="E12" s="938"/>
      <c r="F12" s="587"/>
    </row>
    <row r="13" spans="1:6" s="167" customFormat="1" ht="178.5" customHeight="1">
      <c r="A13" s="939" t="s">
        <v>440</v>
      </c>
      <c r="B13" s="940"/>
      <c r="C13" s="940"/>
      <c r="D13" s="940"/>
      <c r="E13" s="940"/>
      <c r="F13" s="941"/>
    </row>
    <row r="16" spans="1:6" s="579" customFormat="1" ht="12.75">
      <c r="A16" s="937"/>
      <c r="B16" s="938"/>
      <c r="C16" s="938"/>
      <c r="D16" s="938"/>
      <c r="E16" s="938"/>
      <c r="F16" s="587"/>
    </row>
    <row r="18" spans="2:4" ht="12.75">
      <c r="B18" s="843"/>
      <c r="C18" s="843"/>
      <c r="D18" s="843"/>
    </row>
    <row r="19" spans="2:4" ht="12.75">
      <c r="B19" s="167"/>
      <c r="C19" s="167"/>
      <c r="D19" s="167"/>
    </row>
    <row r="20" spans="2:4" ht="12.75">
      <c r="B20" s="826"/>
      <c r="C20" s="826"/>
      <c r="D20" s="826"/>
    </row>
    <row r="21" spans="2:4" ht="12.75">
      <c r="B21" s="167"/>
      <c r="C21" s="167"/>
      <c r="D21" s="167"/>
    </row>
    <row r="22" spans="2:4" ht="12.75">
      <c r="B22" s="826"/>
      <c r="C22" s="826"/>
      <c r="D22" s="826"/>
    </row>
  </sheetData>
  <sheetProtection password="D70D" sheet="1"/>
  <mergeCells count="8">
    <mergeCell ref="B20:D20"/>
    <mergeCell ref="B22:D22"/>
    <mergeCell ref="B18:D18"/>
    <mergeCell ref="A1:F1"/>
    <mergeCell ref="A2:F2"/>
    <mergeCell ref="A12:E12"/>
    <mergeCell ref="A13:F13"/>
    <mergeCell ref="A16:E1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R17"/>
  <sheetViews>
    <sheetView showGridLines="0" zoomScalePageLayoutView="0" workbookViewId="0" topLeftCell="A1">
      <selection activeCell="G3" sqref="G3"/>
    </sheetView>
  </sheetViews>
  <sheetFormatPr defaultColWidth="9.140625" defaultRowHeight="12.75"/>
  <cols>
    <col min="1" max="1" width="5.7109375" style="2" customWidth="1"/>
    <col min="2" max="2" width="12.8515625" style="2" customWidth="1"/>
    <col min="3" max="3" width="10.421875" style="2" bestFit="1" customWidth="1"/>
    <col min="4" max="4" width="78.00390625" style="273" customWidth="1"/>
    <col min="5" max="5" width="12.00390625" style="2" customWidth="1"/>
    <col min="6" max="6" width="10.7109375" style="0" bestFit="1" customWidth="1"/>
    <col min="7" max="7" width="49.140625" style="0" customWidth="1"/>
  </cols>
  <sheetData>
    <row r="1" spans="1:6" s="76" customFormat="1" ht="46.5" customHeight="1" thickBot="1">
      <c r="A1" s="840" t="s">
        <v>344</v>
      </c>
      <c r="B1" s="841"/>
      <c r="C1" s="841"/>
      <c r="D1" s="841"/>
      <c r="E1" s="841"/>
      <c r="F1" s="842"/>
    </row>
    <row r="2" spans="1:6" s="76" customFormat="1" ht="19.5" customHeight="1">
      <c r="A2" s="942" t="s">
        <v>348</v>
      </c>
      <c r="B2" s="943"/>
      <c r="C2" s="943"/>
      <c r="D2" s="943"/>
      <c r="E2" s="943"/>
      <c r="F2" s="944"/>
    </row>
    <row r="3" spans="1:6" s="575" customFormat="1" ht="30">
      <c r="A3" s="625" t="s">
        <v>194</v>
      </c>
      <c r="B3" s="585" t="s">
        <v>345</v>
      </c>
      <c r="C3" s="584" t="s">
        <v>346</v>
      </c>
      <c r="D3" s="584" t="s">
        <v>0</v>
      </c>
      <c r="E3" s="569" t="s">
        <v>347</v>
      </c>
      <c r="F3" s="612" t="s">
        <v>1</v>
      </c>
    </row>
    <row r="4" spans="1:7" s="42" customFormat="1" ht="30" customHeight="1">
      <c r="A4" s="726">
        <v>1</v>
      </c>
      <c r="B4" s="357">
        <v>30911079</v>
      </c>
      <c r="C4" s="713">
        <v>64001660</v>
      </c>
      <c r="D4" s="591" t="s">
        <v>79</v>
      </c>
      <c r="E4" s="340">
        <v>4588.71</v>
      </c>
      <c r="F4" s="627">
        <v>44866</v>
      </c>
      <c r="G4" s="568"/>
    </row>
    <row r="5" spans="1:7" s="42" customFormat="1" ht="45">
      <c r="A5" s="726">
        <v>2</v>
      </c>
      <c r="B5" s="357">
        <v>30911087</v>
      </c>
      <c r="C5" s="664">
        <v>64001679</v>
      </c>
      <c r="D5" s="667" t="s">
        <v>80</v>
      </c>
      <c r="E5" s="340">
        <v>4588.71</v>
      </c>
      <c r="F5" s="627">
        <v>44866</v>
      </c>
      <c r="G5" s="738"/>
    </row>
    <row r="6" spans="1:7" s="42" customFormat="1" ht="30">
      <c r="A6" s="726">
        <v>3</v>
      </c>
      <c r="B6" s="357">
        <v>30911052</v>
      </c>
      <c r="C6" s="664">
        <v>64000028</v>
      </c>
      <c r="D6" s="668" t="s">
        <v>192</v>
      </c>
      <c r="E6" s="340">
        <v>5335.71</v>
      </c>
      <c r="F6" s="627">
        <v>44866</v>
      </c>
      <c r="G6" s="738"/>
    </row>
    <row r="7" spans="1:7" s="42" customFormat="1" ht="30">
      <c r="A7" s="726">
        <v>4</v>
      </c>
      <c r="B7" s="357">
        <v>30912105</v>
      </c>
      <c r="C7" s="713">
        <v>64000052</v>
      </c>
      <c r="D7" s="591" t="s">
        <v>82</v>
      </c>
      <c r="E7" s="340">
        <v>6374.96</v>
      </c>
      <c r="F7" s="627">
        <v>44470</v>
      </c>
      <c r="G7" s="568"/>
    </row>
    <row r="8" spans="1:6" s="568" customFormat="1" ht="33" customHeight="1">
      <c r="A8" s="726">
        <v>5</v>
      </c>
      <c r="B8" s="357">
        <v>30912032</v>
      </c>
      <c r="C8" s="713">
        <v>64000087</v>
      </c>
      <c r="D8" s="610" t="s">
        <v>83</v>
      </c>
      <c r="E8" s="340">
        <v>6374.96</v>
      </c>
      <c r="F8" s="627">
        <v>44470</v>
      </c>
    </row>
    <row r="9" spans="1:6" s="568" customFormat="1" ht="60.75" customHeight="1">
      <c r="A9" s="726">
        <v>6</v>
      </c>
      <c r="B9" s="357" t="s">
        <v>356</v>
      </c>
      <c r="C9" s="713">
        <v>64001695</v>
      </c>
      <c r="D9" s="610" t="s">
        <v>357</v>
      </c>
      <c r="E9" s="340">
        <v>6868.46</v>
      </c>
      <c r="F9" s="627">
        <v>44470</v>
      </c>
    </row>
    <row r="10" spans="1:8" s="42" customFormat="1" ht="60">
      <c r="A10" s="628">
        <v>7</v>
      </c>
      <c r="B10" s="357" t="s">
        <v>358</v>
      </c>
      <c r="C10" s="714">
        <v>64001733</v>
      </c>
      <c r="D10" s="563" t="s">
        <v>415</v>
      </c>
      <c r="E10" s="592">
        <v>6868.46</v>
      </c>
      <c r="F10" s="627">
        <v>44470</v>
      </c>
      <c r="G10" s="739"/>
      <c r="H10" s="268"/>
    </row>
    <row r="11" spans="1:7" ht="64.5" customHeight="1" thickBot="1">
      <c r="A11" s="629">
        <v>9</v>
      </c>
      <c r="B11" s="56" t="s">
        <v>359</v>
      </c>
      <c r="C11" s="715">
        <v>64001750</v>
      </c>
      <c r="D11" s="630" t="s">
        <v>360</v>
      </c>
      <c r="E11" s="631">
        <v>6991.96</v>
      </c>
      <c r="F11" s="777">
        <v>44470</v>
      </c>
      <c r="G11" s="2"/>
    </row>
    <row r="12" ht="12.75">
      <c r="B12" s="267"/>
    </row>
    <row r="13" spans="2:18" ht="15">
      <c r="B13" s="595" t="s">
        <v>361</v>
      </c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</row>
    <row r="14" spans="2:18" ht="52.5" customHeight="1">
      <c r="B14" s="945" t="s">
        <v>423</v>
      </c>
      <c r="C14" s="946"/>
      <c r="D14" s="946"/>
      <c r="E14" s="946"/>
      <c r="F14" s="947"/>
      <c r="G14" s="593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2:18" ht="55.5" customHeight="1">
      <c r="B15" s="948" t="s">
        <v>424</v>
      </c>
      <c r="C15" s="949"/>
      <c r="D15" s="949"/>
      <c r="E15" s="949"/>
      <c r="F15" s="950"/>
      <c r="G15" s="593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94"/>
    </row>
    <row r="16" spans="2:18" ht="65.25" customHeight="1">
      <c r="B16" s="951" t="s">
        <v>425</v>
      </c>
      <c r="C16" s="952"/>
      <c r="D16" s="952"/>
      <c r="E16" s="952"/>
      <c r="F16" s="953"/>
      <c r="G16" s="593"/>
      <c r="H16" s="594"/>
      <c r="I16" s="594"/>
      <c r="J16" s="594"/>
      <c r="K16" s="594"/>
      <c r="L16" s="594"/>
      <c r="M16" s="594"/>
      <c r="N16" s="594"/>
      <c r="O16" s="594"/>
      <c r="P16" s="594"/>
      <c r="Q16" s="594"/>
      <c r="R16" s="594"/>
    </row>
    <row r="17" spans="2:7" ht="15">
      <c r="B17" s="568"/>
      <c r="C17" s="568"/>
      <c r="D17" s="596"/>
      <c r="E17" s="568"/>
      <c r="F17" s="42"/>
      <c r="G17" s="42"/>
    </row>
  </sheetData>
  <sheetProtection password="D70D" sheet="1"/>
  <mergeCells count="5">
    <mergeCell ref="A1:F1"/>
    <mergeCell ref="A2:F2"/>
    <mergeCell ref="B14:F14"/>
    <mergeCell ref="B15:F15"/>
    <mergeCell ref="B16:F16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67"/>
  <sheetViews>
    <sheetView zoomScalePageLayoutView="0" workbookViewId="0" topLeftCell="A1">
      <selection activeCell="K57" sqref="K57:K66"/>
    </sheetView>
  </sheetViews>
  <sheetFormatPr defaultColWidth="9.140625" defaultRowHeight="12.75"/>
  <cols>
    <col min="1" max="1" width="2.00390625" style="0" bestFit="1" customWidth="1"/>
    <col min="2" max="2" width="11.421875" style="0" bestFit="1" customWidth="1"/>
    <col min="3" max="3" width="47.140625" style="0" customWidth="1"/>
    <col min="4" max="4" width="4.7109375" style="0" bestFit="1" customWidth="1"/>
    <col min="5" max="5" width="7.57421875" style="0" hidden="1" customWidth="1"/>
    <col min="6" max="6" width="13.28125" style="0" customWidth="1"/>
    <col min="7" max="7" width="23.7109375" style="0" customWidth="1"/>
    <col min="8" max="9" width="6.57421875" style="0" bestFit="1" customWidth="1"/>
    <col min="10" max="10" width="7.57421875" style="0" bestFit="1" customWidth="1"/>
    <col min="11" max="11" width="11.421875" style="103" customWidth="1"/>
    <col min="12" max="12" width="41.421875" style="305" customWidth="1"/>
    <col min="13" max="13" width="0" style="0" hidden="1" customWidth="1"/>
    <col min="14" max="14" width="10.421875" style="0" hidden="1" customWidth="1"/>
    <col min="15" max="15" width="10.7109375" style="0" customWidth="1"/>
    <col min="16" max="17" width="9.140625" style="103" customWidth="1"/>
    <col min="19" max="19" width="9.140625" style="121" customWidth="1"/>
  </cols>
  <sheetData>
    <row r="1" ht="13.5" thickBot="1"/>
    <row r="2" spans="1:18" ht="20.25" thickBot="1">
      <c r="A2" s="1014" t="s">
        <v>2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6"/>
    </row>
    <row r="3" spans="1:18" ht="19.5" thickBot="1">
      <c r="A3" s="1017" t="s">
        <v>195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9"/>
      <c r="L3" s="1019"/>
      <c r="M3" s="1019"/>
      <c r="N3" s="1019"/>
      <c r="O3" s="1019"/>
      <c r="P3" s="1018"/>
      <c r="Q3" s="1018"/>
      <c r="R3" s="1018"/>
    </row>
    <row r="4" spans="1:18" ht="16.5" customHeight="1" thickBot="1">
      <c r="A4" s="1020"/>
      <c r="B4" s="1022" t="s">
        <v>4</v>
      </c>
      <c r="C4" s="1024" t="s">
        <v>0</v>
      </c>
      <c r="D4" s="1022" t="s">
        <v>30</v>
      </c>
      <c r="E4" s="1022" t="s">
        <v>32</v>
      </c>
      <c r="F4" s="1022" t="s">
        <v>31</v>
      </c>
      <c r="G4" s="1026" t="s">
        <v>0</v>
      </c>
      <c r="H4" s="1004" t="s">
        <v>33</v>
      </c>
      <c r="I4" s="1004" t="s">
        <v>34</v>
      </c>
      <c r="J4" s="1004" t="s">
        <v>35</v>
      </c>
      <c r="K4" s="971" t="s">
        <v>217</v>
      </c>
      <c r="L4" s="1006" t="s">
        <v>196</v>
      </c>
      <c r="M4" s="1006"/>
      <c r="N4" s="1006"/>
      <c r="O4" s="1007"/>
      <c r="P4" s="1008" t="s">
        <v>216</v>
      </c>
      <c r="Q4" s="321"/>
      <c r="R4" s="1010" t="s">
        <v>37</v>
      </c>
    </row>
    <row r="5" spans="1:18" ht="30.75" thickBot="1">
      <c r="A5" s="1021"/>
      <c r="B5" s="1023"/>
      <c r="C5" s="1025"/>
      <c r="D5" s="1023"/>
      <c r="E5" s="1023"/>
      <c r="F5" s="1023"/>
      <c r="G5" s="1027"/>
      <c r="H5" s="1005"/>
      <c r="I5" s="1005"/>
      <c r="J5" s="1005"/>
      <c r="K5" s="972"/>
      <c r="L5" s="306" t="s">
        <v>197</v>
      </c>
      <c r="M5" s="276" t="s">
        <v>30</v>
      </c>
      <c r="N5" s="277" t="s">
        <v>198</v>
      </c>
      <c r="O5" s="277" t="s">
        <v>199</v>
      </c>
      <c r="P5" s="1009"/>
      <c r="Q5" s="322"/>
      <c r="R5" s="1011"/>
    </row>
    <row r="6" spans="1:21" ht="15.75">
      <c r="A6" s="888">
        <v>1</v>
      </c>
      <c r="B6" s="979" t="s">
        <v>200</v>
      </c>
      <c r="C6" s="982" t="s">
        <v>79</v>
      </c>
      <c r="D6" s="997">
        <v>1</v>
      </c>
      <c r="E6" s="1000">
        <v>98</v>
      </c>
      <c r="F6" s="994">
        <v>64001660</v>
      </c>
      <c r="G6" s="966" t="s">
        <v>134</v>
      </c>
      <c r="H6" s="963">
        <v>286.83</v>
      </c>
      <c r="I6" s="963">
        <v>575.61</v>
      </c>
      <c r="J6" s="963">
        <v>982.84</v>
      </c>
      <c r="K6" s="954">
        <f>SUM(H6:J9)</f>
        <v>1845.2800000000002</v>
      </c>
      <c r="L6" s="307" t="s">
        <v>125</v>
      </c>
      <c r="M6" s="278">
        <v>1</v>
      </c>
      <c r="N6" s="279">
        <v>110</v>
      </c>
      <c r="O6" s="280">
        <f aca="true" t="shared" si="0" ref="O6:O18">M6*N6</f>
        <v>110</v>
      </c>
      <c r="P6" s="1012">
        <f>SUM(O6:O9)</f>
        <v>481</v>
      </c>
      <c r="Q6" s="323"/>
      <c r="R6" s="976" t="s">
        <v>39</v>
      </c>
      <c r="S6" s="969">
        <f>K37-K6</f>
        <v>123.5</v>
      </c>
      <c r="U6" s="103">
        <v>1845.2800000000002</v>
      </c>
    </row>
    <row r="7" spans="1:21" ht="15">
      <c r="A7" s="889"/>
      <c r="B7" s="980"/>
      <c r="C7" s="983"/>
      <c r="D7" s="998"/>
      <c r="E7" s="1001"/>
      <c r="F7" s="995"/>
      <c r="G7" s="967"/>
      <c r="H7" s="964"/>
      <c r="I7" s="964"/>
      <c r="J7" s="964"/>
      <c r="K7" s="955"/>
      <c r="L7" s="308" t="s">
        <v>126</v>
      </c>
      <c r="M7" s="281">
        <v>1</v>
      </c>
      <c r="N7" s="282">
        <v>150</v>
      </c>
      <c r="O7" s="283">
        <f t="shared" si="0"/>
        <v>150</v>
      </c>
      <c r="P7" s="1013"/>
      <c r="Q7" s="324"/>
      <c r="R7" s="977"/>
      <c r="S7" s="970"/>
      <c r="U7" s="103"/>
    </row>
    <row r="8" spans="1:21" ht="15">
      <c r="A8" s="889"/>
      <c r="B8" s="980"/>
      <c r="C8" s="983"/>
      <c r="D8" s="998"/>
      <c r="E8" s="1001"/>
      <c r="F8" s="995"/>
      <c r="G8" s="967"/>
      <c r="H8" s="964"/>
      <c r="I8" s="964"/>
      <c r="J8" s="964"/>
      <c r="K8" s="955"/>
      <c r="L8" s="308" t="s">
        <v>127</v>
      </c>
      <c r="M8" s="284">
        <v>2</v>
      </c>
      <c r="N8" s="285">
        <v>85</v>
      </c>
      <c r="O8" s="283">
        <f t="shared" si="0"/>
        <v>170</v>
      </c>
      <c r="P8" s="1013"/>
      <c r="Q8" s="324"/>
      <c r="R8" s="977"/>
      <c r="S8" s="970"/>
      <c r="U8" s="103"/>
    </row>
    <row r="9" spans="1:21" ht="15.75" thickBot="1">
      <c r="A9" s="889"/>
      <c r="B9" s="980"/>
      <c r="C9" s="983"/>
      <c r="D9" s="998"/>
      <c r="E9" s="1001"/>
      <c r="F9" s="995"/>
      <c r="G9" s="967"/>
      <c r="H9" s="964"/>
      <c r="I9" s="964"/>
      <c r="J9" s="964"/>
      <c r="K9" s="956"/>
      <c r="L9" s="309" t="s">
        <v>128</v>
      </c>
      <c r="M9" s="284">
        <v>1</v>
      </c>
      <c r="N9" s="285">
        <v>51</v>
      </c>
      <c r="O9" s="283">
        <f t="shared" si="0"/>
        <v>51</v>
      </c>
      <c r="P9" s="1013"/>
      <c r="Q9" s="324"/>
      <c r="R9" s="977"/>
      <c r="S9" s="970"/>
      <c r="U9" s="103"/>
    </row>
    <row r="10" spans="1:21" ht="15.75">
      <c r="A10" s="888">
        <v>2</v>
      </c>
      <c r="B10" s="979" t="s">
        <v>201</v>
      </c>
      <c r="C10" s="982" t="s">
        <v>80</v>
      </c>
      <c r="D10" s="985">
        <v>1</v>
      </c>
      <c r="E10" s="988">
        <v>98</v>
      </c>
      <c r="F10" s="994">
        <v>64001679</v>
      </c>
      <c r="G10" s="966" t="s">
        <v>113</v>
      </c>
      <c r="H10" s="963">
        <v>286.83</v>
      </c>
      <c r="I10" s="963">
        <v>575.61</v>
      </c>
      <c r="J10" s="963">
        <v>982.84</v>
      </c>
      <c r="K10" s="954">
        <f>SUM(H10:J13)</f>
        <v>1845.2800000000002</v>
      </c>
      <c r="L10" s="307" t="s">
        <v>125</v>
      </c>
      <c r="M10" s="278">
        <v>1</v>
      </c>
      <c r="N10" s="279">
        <v>110</v>
      </c>
      <c r="O10" s="280">
        <f t="shared" si="0"/>
        <v>110</v>
      </c>
      <c r="P10" s="973">
        <f>SUM(O10:O13)</f>
        <v>481</v>
      </c>
      <c r="Q10" s="325"/>
      <c r="R10" s="976" t="s">
        <v>39</v>
      </c>
      <c r="U10" s="103">
        <v>1845.2800000000002</v>
      </c>
    </row>
    <row r="11" spans="1:21" ht="15">
      <c r="A11" s="889"/>
      <c r="B11" s="980"/>
      <c r="C11" s="983"/>
      <c r="D11" s="986"/>
      <c r="E11" s="989"/>
      <c r="F11" s="995"/>
      <c r="G11" s="967"/>
      <c r="H11" s="964"/>
      <c r="I11" s="964"/>
      <c r="J11" s="964"/>
      <c r="K11" s="955"/>
      <c r="L11" s="308" t="s">
        <v>126</v>
      </c>
      <c r="M11" s="281">
        <v>1</v>
      </c>
      <c r="N11" s="282">
        <v>150</v>
      </c>
      <c r="O11" s="283">
        <f t="shared" si="0"/>
        <v>150</v>
      </c>
      <c r="P11" s="974"/>
      <c r="Q11" s="326"/>
      <c r="R11" s="977"/>
      <c r="U11" s="103"/>
    </row>
    <row r="12" spans="1:21" ht="15">
      <c r="A12" s="889"/>
      <c r="B12" s="980"/>
      <c r="C12" s="983"/>
      <c r="D12" s="986"/>
      <c r="E12" s="989"/>
      <c r="F12" s="995"/>
      <c r="G12" s="967"/>
      <c r="H12" s="964"/>
      <c r="I12" s="964"/>
      <c r="J12" s="964"/>
      <c r="K12" s="955"/>
      <c r="L12" s="308" t="s">
        <v>127</v>
      </c>
      <c r="M12" s="284">
        <v>2</v>
      </c>
      <c r="N12" s="285">
        <v>85</v>
      </c>
      <c r="O12" s="283">
        <f t="shared" si="0"/>
        <v>170</v>
      </c>
      <c r="P12" s="974"/>
      <c r="Q12" s="326"/>
      <c r="R12" s="977"/>
      <c r="U12" s="103"/>
    </row>
    <row r="13" spans="1:21" ht="15.75" thickBot="1">
      <c r="A13" s="889"/>
      <c r="B13" s="980"/>
      <c r="C13" s="983"/>
      <c r="D13" s="986"/>
      <c r="E13" s="1003"/>
      <c r="F13" s="995"/>
      <c r="G13" s="967"/>
      <c r="H13" s="964"/>
      <c r="I13" s="964"/>
      <c r="J13" s="964"/>
      <c r="K13" s="956"/>
      <c r="L13" s="310" t="s">
        <v>128</v>
      </c>
      <c r="M13" s="284">
        <v>1</v>
      </c>
      <c r="N13" s="286">
        <v>51</v>
      </c>
      <c r="O13" s="283">
        <f t="shared" si="0"/>
        <v>51</v>
      </c>
      <c r="P13" s="974"/>
      <c r="Q13" s="326"/>
      <c r="R13" s="977"/>
      <c r="U13" s="103"/>
    </row>
    <row r="14" spans="1:21" ht="22.5">
      <c r="A14" s="888">
        <v>3</v>
      </c>
      <c r="B14" s="979" t="s">
        <v>202</v>
      </c>
      <c r="C14" s="982" t="s">
        <v>203</v>
      </c>
      <c r="D14" s="997">
        <v>1</v>
      </c>
      <c r="E14" s="1000">
        <v>98</v>
      </c>
      <c r="F14" s="994">
        <v>64000028</v>
      </c>
      <c r="G14" s="966" t="s">
        <v>114</v>
      </c>
      <c r="H14" s="963">
        <v>286.83</v>
      </c>
      <c r="I14" s="963">
        <v>822.61</v>
      </c>
      <c r="J14" s="963">
        <v>982.84</v>
      </c>
      <c r="K14" s="954">
        <f>SUM(H14:J17)</f>
        <v>2092.28</v>
      </c>
      <c r="L14" s="311" t="s">
        <v>125</v>
      </c>
      <c r="M14" s="287">
        <v>1</v>
      </c>
      <c r="N14" s="288">
        <v>110</v>
      </c>
      <c r="O14" s="289">
        <f t="shared" si="0"/>
        <v>110</v>
      </c>
      <c r="P14" s="973">
        <f>SUM(O14:O18)</f>
        <v>786</v>
      </c>
      <c r="Q14" s="325"/>
      <c r="R14" s="976" t="s">
        <v>39</v>
      </c>
      <c r="U14" s="103">
        <v>2092.28</v>
      </c>
    </row>
    <row r="15" spans="1:21" ht="15">
      <c r="A15" s="889"/>
      <c r="B15" s="980"/>
      <c r="C15" s="983"/>
      <c r="D15" s="998"/>
      <c r="E15" s="1001"/>
      <c r="F15" s="995"/>
      <c r="G15" s="967"/>
      <c r="H15" s="964"/>
      <c r="I15" s="964"/>
      <c r="J15" s="964"/>
      <c r="K15" s="955"/>
      <c r="L15" s="312" t="s">
        <v>126</v>
      </c>
      <c r="M15" s="55">
        <v>1</v>
      </c>
      <c r="N15" s="290">
        <v>150</v>
      </c>
      <c r="O15" s="291">
        <f t="shared" si="0"/>
        <v>150</v>
      </c>
      <c r="P15" s="974"/>
      <c r="Q15" s="326"/>
      <c r="R15" s="977"/>
      <c r="U15" s="103"/>
    </row>
    <row r="16" spans="1:21" ht="15">
      <c r="A16" s="889"/>
      <c r="B16" s="980"/>
      <c r="C16" s="983"/>
      <c r="D16" s="998"/>
      <c r="E16" s="1001"/>
      <c r="F16" s="995"/>
      <c r="G16" s="967"/>
      <c r="H16" s="964"/>
      <c r="I16" s="964"/>
      <c r="J16" s="964"/>
      <c r="K16" s="955"/>
      <c r="L16" s="313" t="s">
        <v>127</v>
      </c>
      <c r="M16" s="55">
        <v>3</v>
      </c>
      <c r="N16" s="290">
        <v>85</v>
      </c>
      <c r="O16" s="291">
        <f t="shared" si="0"/>
        <v>255</v>
      </c>
      <c r="P16" s="974"/>
      <c r="Q16" s="326"/>
      <c r="R16" s="977"/>
      <c r="U16" s="103"/>
    </row>
    <row r="17" spans="1:21" ht="15">
      <c r="A17" s="889"/>
      <c r="B17" s="980"/>
      <c r="C17" s="983"/>
      <c r="D17" s="998"/>
      <c r="E17" s="1001"/>
      <c r="F17" s="995"/>
      <c r="G17" s="967"/>
      <c r="H17" s="964"/>
      <c r="I17" s="964"/>
      <c r="J17" s="964"/>
      <c r="K17" s="955"/>
      <c r="L17" s="312" t="s">
        <v>129</v>
      </c>
      <c r="M17" s="1">
        <v>1</v>
      </c>
      <c r="N17" s="290">
        <v>220</v>
      </c>
      <c r="O17" s="291">
        <f t="shared" si="0"/>
        <v>220</v>
      </c>
      <c r="P17" s="974"/>
      <c r="Q17" s="326"/>
      <c r="R17" s="977"/>
      <c r="U17" s="103"/>
    </row>
    <row r="18" spans="1:21" ht="15.75" thickBot="1">
      <c r="A18" s="894"/>
      <c r="B18" s="981"/>
      <c r="C18" s="984"/>
      <c r="D18" s="999"/>
      <c r="E18" s="1002"/>
      <c r="F18" s="996"/>
      <c r="G18" s="968"/>
      <c r="H18" s="965"/>
      <c r="I18" s="965"/>
      <c r="J18" s="965"/>
      <c r="K18" s="956"/>
      <c r="L18" s="314" t="s">
        <v>128</v>
      </c>
      <c r="M18" s="292">
        <v>1</v>
      </c>
      <c r="N18" s="293">
        <v>51</v>
      </c>
      <c r="O18" s="294">
        <f t="shared" si="0"/>
        <v>51</v>
      </c>
      <c r="P18" s="975"/>
      <c r="Q18" s="327"/>
      <c r="R18" s="978"/>
      <c r="U18" s="103"/>
    </row>
    <row r="19" spans="1:21" ht="22.5">
      <c r="A19" s="888">
        <v>4</v>
      </c>
      <c r="B19" s="979" t="s">
        <v>204</v>
      </c>
      <c r="C19" s="982" t="s">
        <v>82</v>
      </c>
      <c r="D19" s="985">
        <v>1</v>
      </c>
      <c r="E19" s="988">
        <v>98</v>
      </c>
      <c r="F19" s="994">
        <v>64000052</v>
      </c>
      <c r="G19" s="966" t="s">
        <v>115</v>
      </c>
      <c r="H19" s="963">
        <v>286.83</v>
      </c>
      <c r="I19" s="963">
        <v>575.61</v>
      </c>
      <c r="J19" s="963">
        <v>1070.86</v>
      </c>
      <c r="K19" s="954">
        <f>SUM(H19:J27)</f>
        <v>1933.3</v>
      </c>
      <c r="L19" s="311" t="s">
        <v>125</v>
      </c>
      <c r="M19" s="287">
        <v>1</v>
      </c>
      <c r="N19" s="288">
        <v>110</v>
      </c>
      <c r="O19" s="295">
        <f>M19*N19</f>
        <v>110</v>
      </c>
      <c r="P19" s="973">
        <f>SUM(O19:O27)</f>
        <v>2467.25</v>
      </c>
      <c r="Q19" s="325"/>
      <c r="R19" s="976" t="s">
        <v>39</v>
      </c>
      <c r="U19" s="103">
        <v>1933.3</v>
      </c>
    </row>
    <row r="20" spans="1:21" ht="15">
      <c r="A20" s="889"/>
      <c r="B20" s="980"/>
      <c r="C20" s="983"/>
      <c r="D20" s="986"/>
      <c r="E20" s="989"/>
      <c r="F20" s="995"/>
      <c r="G20" s="967"/>
      <c r="H20" s="964"/>
      <c r="I20" s="964"/>
      <c r="J20" s="964"/>
      <c r="K20" s="955"/>
      <c r="L20" s="312" t="s">
        <v>126</v>
      </c>
      <c r="M20" s="55">
        <v>1</v>
      </c>
      <c r="N20" s="290">
        <v>150</v>
      </c>
      <c r="O20" s="296">
        <f aca="true" t="shared" si="1" ref="O20:O26">M20*N20</f>
        <v>150</v>
      </c>
      <c r="P20" s="974"/>
      <c r="Q20" s="326"/>
      <c r="R20" s="977"/>
      <c r="U20" s="103"/>
    </row>
    <row r="21" spans="1:21" ht="15">
      <c r="A21" s="889"/>
      <c r="B21" s="980"/>
      <c r="C21" s="983"/>
      <c r="D21" s="986"/>
      <c r="E21" s="989"/>
      <c r="F21" s="995"/>
      <c r="G21" s="967"/>
      <c r="H21" s="964"/>
      <c r="I21" s="964"/>
      <c r="J21" s="964"/>
      <c r="K21" s="955"/>
      <c r="L21" s="313" t="s">
        <v>130</v>
      </c>
      <c r="M21" s="55">
        <v>2</v>
      </c>
      <c r="N21" s="290">
        <v>350</v>
      </c>
      <c r="O21" s="296">
        <f t="shared" si="1"/>
        <v>700</v>
      </c>
      <c r="P21" s="974"/>
      <c r="Q21" s="326"/>
      <c r="R21" s="977"/>
      <c r="U21" s="103"/>
    </row>
    <row r="22" spans="1:21" ht="15">
      <c r="A22" s="889"/>
      <c r="B22" s="980"/>
      <c r="C22" s="983"/>
      <c r="D22" s="986"/>
      <c r="E22" s="989"/>
      <c r="F22" s="995"/>
      <c r="G22" s="967"/>
      <c r="H22" s="964"/>
      <c r="I22" s="964"/>
      <c r="J22" s="964"/>
      <c r="K22" s="955"/>
      <c r="L22" s="312" t="s">
        <v>128</v>
      </c>
      <c r="M22" s="55">
        <v>1</v>
      </c>
      <c r="N22" s="290">
        <v>51</v>
      </c>
      <c r="O22" s="296">
        <f t="shared" si="1"/>
        <v>51</v>
      </c>
      <c r="P22" s="974"/>
      <c r="Q22" s="326"/>
      <c r="R22" s="977"/>
      <c r="S22" s="320">
        <f>K47-K19</f>
        <v>35.480000000000246</v>
      </c>
      <c r="U22" s="103"/>
    </row>
    <row r="23" spans="1:21" ht="15">
      <c r="A23" s="889"/>
      <c r="B23" s="980"/>
      <c r="C23" s="983"/>
      <c r="D23" s="986"/>
      <c r="E23" s="989"/>
      <c r="F23" s="995"/>
      <c r="G23" s="967"/>
      <c r="H23" s="964"/>
      <c r="I23" s="964"/>
      <c r="J23" s="964"/>
      <c r="K23" s="955"/>
      <c r="L23" s="315" t="s">
        <v>143</v>
      </c>
      <c r="M23" s="55">
        <v>1</v>
      </c>
      <c r="N23" s="290">
        <v>90</v>
      </c>
      <c r="O23" s="296">
        <f t="shared" si="1"/>
        <v>90</v>
      </c>
      <c r="P23" s="974"/>
      <c r="Q23" s="326"/>
      <c r="R23" s="977"/>
      <c r="U23" s="103"/>
    </row>
    <row r="24" spans="1:21" ht="22.5">
      <c r="A24" s="889"/>
      <c r="B24" s="980"/>
      <c r="C24" s="983"/>
      <c r="D24" s="986"/>
      <c r="E24" s="989"/>
      <c r="F24" s="995"/>
      <c r="G24" s="967"/>
      <c r="H24" s="964"/>
      <c r="I24" s="964"/>
      <c r="J24" s="964"/>
      <c r="K24" s="955"/>
      <c r="L24" s="312" t="s">
        <v>131</v>
      </c>
      <c r="M24" s="55">
        <v>1</v>
      </c>
      <c r="N24" s="290">
        <v>145</v>
      </c>
      <c r="O24" s="296">
        <f t="shared" si="1"/>
        <v>145</v>
      </c>
      <c r="P24" s="974"/>
      <c r="Q24" s="326"/>
      <c r="R24" s="977"/>
      <c r="U24" s="103"/>
    </row>
    <row r="25" spans="1:21" ht="15">
      <c r="A25" s="889"/>
      <c r="B25" s="980"/>
      <c r="C25" s="983"/>
      <c r="D25" s="986"/>
      <c r="E25" s="989"/>
      <c r="F25" s="995"/>
      <c r="G25" s="967"/>
      <c r="H25" s="964"/>
      <c r="I25" s="964"/>
      <c r="J25" s="964"/>
      <c r="K25" s="955"/>
      <c r="L25" s="316" t="s">
        <v>81</v>
      </c>
      <c r="M25" s="55">
        <v>1</v>
      </c>
      <c r="N25" s="290">
        <v>21.25</v>
      </c>
      <c r="O25" s="296">
        <f t="shared" si="1"/>
        <v>21.25</v>
      </c>
      <c r="P25" s="974"/>
      <c r="Q25" s="326"/>
      <c r="R25" s="977"/>
      <c r="U25" s="103"/>
    </row>
    <row r="26" spans="1:21" ht="15">
      <c r="A26" s="889"/>
      <c r="B26" s="980"/>
      <c r="C26" s="983"/>
      <c r="D26" s="986"/>
      <c r="E26" s="989"/>
      <c r="F26" s="995"/>
      <c r="G26" s="967"/>
      <c r="H26" s="964"/>
      <c r="I26" s="964"/>
      <c r="J26" s="964"/>
      <c r="K26" s="955"/>
      <c r="L26" s="317" t="s">
        <v>132</v>
      </c>
      <c r="M26" s="55">
        <v>1</v>
      </c>
      <c r="N26" s="290">
        <v>250</v>
      </c>
      <c r="O26" s="296">
        <f t="shared" si="1"/>
        <v>250</v>
      </c>
      <c r="P26" s="974"/>
      <c r="Q26" s="326"/>
      <c r="R26" s="977"/>
      <c r="U26" s="103"/>
    </row>
    <row r="27" spans="1:21" ht="15.75" customHeight="1" thickBot="1">
      <c r="A27" s="894"/>
      <c r="B27" s="981"/>
      <c r="C27" s="984"/>
      <c r="D27" s="987"/>
      <c r="E27" s="990"/>
      <c r="F27" s="996"/>
      <c r="G27" s="968"/>
      <c r="H27" s="965"/>
      <c r="I27" s="965"/>
      <c r="J27" s="965"/>
      <c r="K27" s="956"/>
      <c r="L27" s="314" t="s">
        <v>133</v>
      </c>
      <c r="M27" s="292">
        <v>1</v>
      </c>
      <c r="N27" s="293">
        <v>950</v>
      </c>
      <c r="O27" s="294">
        <f>M27*N27</f>
        <v>950</v>
      </c>
      <c r="P27" s="975"/>
      <c r="Q27" s="327"/>
      <c r="R27" s="978"/>
      <c r="U27" s="103"/>
    </row>
    <row r="28" spans="1:21" ht="22.5">
      <c r="A28" s="888">
        <v>5</v>
      </c>
      <c r="B28" s="979" t="s">
        <v>205</v>
      </c>
      <c r="C28" s="982" t="s">
        <v>83</v>
      </c>
      <c r="D28" s="985">
        <v>1</v>
      </c>
      <c r="E28" s="988">
        <v>98</v>
      </c>
      <c r="F28" s="994">
        <v>64000087</v>
      </c>
      <c r="G28" s="966" t="s">
        <v>116</v>
      </c>
      <c r="H28" s="963">
        <v>286.83</v>
      </c>
      <c r="I28" s="963">
        <v>575.61</v>
      </c>
      <c r="J28" s="963">
        <v>1070.86</v>
      </c>
      <c r="K28" s="954">
        <f>SUM(H28:J36)</f>
        <v>1933.3</v>
      </c>
      <c r="L28" s="311" t="s">
        <v>125</v>
      </c>
      <c r="M28" s="287">
        <v>1</v>
      </c>
      <c r="N28" s="288">
        <v>110</v>
      </c>
      <c r="O28" s="295">
        <f>M28*N28</f>
        <v>110</v>
      </c>
      <c r="P28" s="973">
        <f>SUM(O28:O36)</f>
        <v>2467.25</v>
      </c>
      <c r="Q28" s="325"/>
      <c r="R28" s="976" t="s">
        <v>39</v>
      </c>
      <c r="U28" s="103">
        <v>1933.3</v>
      </c>
    </row>
    <row r="29" spans="1:21" ht="15">
      <c r="A29" s="889"/>
      <c r="B29" s="980"/>
      <c r="C29" s="983"/>
      <c r="D29" s="986"/>
      <c r="E29" s="989"/>
      <c r="F29" s="995"/>
      <c r="G29" s="967"/>
      <c r="H29" s="964"/>
      <c r="I29" s="964"/>
      <c r="J29" s="964"/>
      <c r="K29" s="955"/>
      <c r="L29" s="312" t="s">
        <v>126</v>
      </c>
      <c r="M29" s="55">
        <v>1</v>
      </c>
      <c r="N29" s="290">
        <v>150</v>
      </c>
      <c r="O29" s="296">
        <f aca="true" t="shared" si="2" ref="O29:O35">M29*N29</f>
        <v>150</v>
      </c>
      <c r="P29" s="974"/>
      <c r="Q29" s="326"/>
      <c r="R29" s="977"/>
      <c r="U29" s="103"/>
    </row>
    <row r="30" spans="1:21" ht="15">
      <c r="A30" s="889"/>
      <c r="B30" s="980"/>
      <c r="C30" s="983"/>
      <c r="D30" s="986"/>
      <c r="E30" s="989"/>
      <c r="F30" s="995"/>
      <c r="G30" s="967"/>
      <c r="H30" s="964"/>
      <c r="I30" s="964"/>
      <c r="J30" s="964"/>
      <c r="K30" s="955"/>
      <c r="L30" s="313" t="s">
        <v>130</v>
      </c>
      <c r="M30" s="55">
        <v>2</v>
      </c>
      <c r="N30" s="290">
        <v>350</v>
      </c>
      <c r="O30" s="296">
        <f t="shared" si="2"/>
        <v>700</v>
      </c>
      <c r="P30" s="974"/>
      <c r="Q30" s="326"/>
      <c r="R30" s="977"/>
      <c r="U30" s="103"/>
    </row>
    <row r="31" spans="1:21" ht="15">
      <c r="A31" s="889"/>
      <c r="B31" s="980"/>
      <c r="C31" s="983"/>
      <c r="D31" s="986"/>
      <c r="E31" s="989"/>
      <c r="F31" s="995"/>
      <c r="G31" s="967"/>
      <c r="H31" s="964"/>
      <c r="I31" s="964"/>
      <c r="J31" s="964"/>
      <c r="K31" s="955"/>
      <c r="L31" s="312" t="s">
        <v>128</v>
      </c>
      <c r="M31" s="55">
        <v>1</v>
      </c>
      <c r="N31" s="290">
        <v>51</v>
      </c>
      <c r="O31" s="296">
        <f t="shared" si="2"/>
        <v>51</v>
      </c>
      <c r="P31" s="974"/>
      <c r="Q31" s="326"/>
      <c r="R31" s="977"/>
      <c r="S31" s="320">
        <f>K57-K28</f>
        <v>158.98000000000025</v>
      </c>
      <c r="U31" s="103"/>
    </row>
    <row r="32" spans="1:21" ht="15">
      <c r="A32" s="889"/>
      <c r="B32" s="980"/>
      <c r="C32" s="983"/>
      <c r="D32" s="986"/>
      <c r="E32" s="989"/>
      <c r="F32" s="995"/>
      <c r="G32" s="967"/>
      <c r="H32" s="964"/>
      <c r="I32" s="964"/>
      <c r="J32" s="964"/>
      <c r="K32" s="955"/>
      <c r="L32" s="315" t="s">
        <v>143</v>
      </c>
      <c r="M32" s="55">
        <v>1</v>
      </c>
      <c r="N32" s="290">
        <v>90</v>
      </c>
      <c r="O32" s="296">
        <f t="shared" si="2"/>
        <v>90</v>
      </c>
      <c r="P32" s="974"/>
      <c r="Q32" s="326"/>
      <c r="R32" s="977"/>
      <c r="U32" s="103"/>
    </row>
    <row r="33" spans="1:21" ht="22.5">
      <c r="A33" s="889"/>
      <c r="B33" s="980"/>
      <c r="C33" s="983"/>
      <c r="D33" s="986"/>
      <c r="E33" s="989"/>
      <c r="F33" s="995"/>
      <c r="G33" s="967"/>
      <c r="H33" s="964"/>
      <c r="I33" s="964"/>
      <c r="J33" s="964"/>
      <c r="K33" s="955"/>
      <c r="L33" s="312" t="s">
        <v>131</v>
      </c>
      <c r="M33" s="55">
        <v>1</v>
      </c>
      <c r="N33" s="290">
        <v>145</v>
      </c>
      <c r="O33" s="296">
        <f t="shared" si="2"/>
        <v>145</v>
      </c>
      <c r="P33" s="974"/>
      <c r="Q33" s="326"/>
      <c r="R33" s="977"/>
      <c r="U33" s="103"/>
    </row>
    <row r="34" spans="1:21" ht="15">
      <c r="A34" s="889"/>
      <c r="B34" s="980"/>
      <c r="C34" s="983"/>
      <c r="D34" s="986"/>
      <c r="E34" s="989"/>
      <c r="F34" s="995"/>
      <c r="G34" s="967"/>
      <c r="H34" s="964"/>
      <c r="I34" s="964"/>
      <c r="J34" s="964"/>
      <c r="K34" s="955"/>
      <c r="L34" s="316" t="s">
        <v>81</v>
      </c>
      <c r="M34" s="55">
        <v>1</v>
      </c>
      <c r="N34" s="290">
        <v>21.25</v>
      </c>
      <c r="O34" s="296">
        <f t="shared" si="2"/>
        <v>21.25</v>
      </c>
      <c r="P34" s="974"/>
      <c r="Q34" s="326"/>
      <c r="R34" s="977"/>
      <c r="U34" s="103"/>
    </row>
    <row r="35" spans="1:21" ht="15">
      <c r="A35" s="889"/>
      <c r="B35" s="980"/>
      <c r="C35" s="983"/>
      <c r="D35" s="986"/>
      <c r="E35" s="989"/>
      <c r="F35" s="995"/>
      <c r="G35" s="967"/>
      <c r="H35" s="964"/>
      <c r="I35" s="964"/>
      <c r="J35" s="964"/>
      <c r="K35" s="955"/>
      <c r="L35" s="317" t="s">
        <v>132</v>
      </c>
      <c r="M35" s="55">
        <v>1</v>
      </c>
      <c r="N35" s="290">
        <v>250</v>
      </c>
      <c r="O35" s="296">
        <f t="shared" si="2"/>
        <v>250</v>
      </c>
      <c r="P35" s="974"/>
      <c r="Q35" s="326"/>
      <c r="R35" s="977"/>
      <c r="U35" s="103"/>
    </row>
    <row r="36" spans="1:21" ht="15.75" thickBot="1">
      <c r="A36" s="894"/>
      <c r="B36" s="981"/>
      <c r="C36" s="984"/>
      <c r="D36" s="987"/>
      <c r="E36" s="990"/>
      <c r="F36" s="996"/>
      <c r="G36" s="968"/>
      <c r="H36" s="965"/>
      <c r="I36" s="965"/>
      <c r="J36" s="965"/>
      <c r="K36" s="956"/>
      <c r="L36" s="314" t="s">
        <v>133</v>
      </c>
      <c r="M36" s="292">
        <v>1</v>
      </c>
      <c r="N36" s="293">
        <v>950</v>
      </c>
      <c r="O36" s="294">
        <f>M36*N36</f>
        <v>950</v>
      </c>
      <c r="P36" s="975"/>
      <c r="Q36" s="327"/>
      <c r="R36" s="978"/>
      <c r="U36" s="103"/>
    </row>
    <row r="37" spans="1:21" ht="15">
      <c r="A37" s="888">
        <v>6</v>
      </c>
      <c r="B37" s="979" t="s">
        <v>206</v>
      </c>
      <c r="C37" s="982" t="s">
        <v>207</v>
      </c>
      <c r="D37" s="985" t="s">
        <v>208</v>
      </c>
      <c r="E37" s="988">
        <v>98</v>
      </c>
      <c r="F37" s="994">
        <v>64001695</v>
      </c>
      <c r="G37" s="966" t="s">
        <v>209</v>
      </c>
      <c r="H37" s="963">
        <v>286.83</v>
      </c>
      <c r="I37" s="963">
        <v>699.11</v>
      </c>
      <c r="J37" s="963">
        <v>982.84</v>
      </c>
      <c r="K37" s="954">
        <f>SUM(H37:J46)</f>
        <v>1968.7800000000002</v>
      </c>
      <c r="L37" s="318" t="s">
        <v>132</v>
      </c>
      <c r="M37" s="297">
        <v>1</v>
      </c>
      <c r="N37" s="288">
        <v>250</v>
      </c>
      <c r="O37" s="295">
        <f>M37*N37</f>
        <v>250</v>
      </c>
      <c r="P37" s="973">
        <f>SUM(O37:O46)</f>
        <v>2837.25</v>
      </c>
      <c r="Q37" s="325"/>
      <c r="R37" s="976" t="s">
        <v>39</v>
      </c>
      <c r="U37" s="103">
        <v>1968.7800000000002</v>
      </c>
    </row>
    <row r="38" spans="1:21" ht="15">
      <c r="A38" s="889"/>
      <c r="B38" s="980"/>
      <c r="C38" s="983"/>
      <c r="D38" s="986"/>
      <c r="E38" s="989"/>
      <c r="F38" s="995"/>
      <c r="G38" s="967"/>
      <c r="H38" s="964"/>
      <c r="I38" s="964"/>
      <c r="J38" s="964"/>
      <c r="K38" s="955"/>
      <c r="L38" s="312" t="s">
        <v>126</v>
      </c>
      <c r="M38" s="298">
        <v>2</v>
      </c>
      <c r="N38" s="290">
        <v>150</v>
      </c>
      <c r="O38" s="296">
        <f aca="true" t="shared" si="3" ref="O38:O46">M38*N38</f>
        <v>300</v>
      </c>
      <c r="P38" s="974"/>
      <c r="Q38" s="326"/>
      <c r="R38" s="977"/>
      <c r="S38" s="320">
        <f>K6</f>
        <v>1845.2800000000002</v>
      </c>
      <c r="U38" s="103"/>
    </row>
    <row r="39" spans="1:21" ht="15">
      <c r="A39" s="889"/>
      <c r="B39" s="980"/>
      <c r="C39" s="983"/>
      <c r="D39" s="986"/>
      <c r="E39" s="989"/>
      <c r="F39" s="995"/>
      <c r="G39" s="967"/>
      <c r="H39" s="964"/>
      <c r="I39" s="964"/>
      <c r="J39" s="964"/>
      <c r="K39" s="955"/>
      <c r="L39" s="313" t="s">
        <v>130</v>
      </c>
      <c r="M39" s="298">
        <v>2</v>
      </c>
      <c r="N39" s="290">
        <v>350</v>
      </c>
      <c r="O39" s="296">
        <f t="shared" si="3"/>
        <v>700</v>
      </c>
      <c r="P39" s="974"/>
      <c r="Q39" s="326"/>
      <c r="R39" s="977"/>
      <c r="U39" s="103"/>
    </row>
    <row r="40" spans="1:21" ht="15">
      <c r="A40" s="889"/>
      <c r="B40" s="980"/>
      <c r="C40" s="983"/>
      <c r="D40" s="986"/>
      <c r="E40" s="989"/>
      <c r="F40" s="995"/>
      <c r="G40" s="967"/>
      <c r="H40" s="964"/>
      <c r="I40" s="964"/>
      <c r="J40" s="964"/>
      <c r="K40" s="955"/>
      <c r="L40" s="312" t="s">
        <v>128</v>
      </c>
      <c r="M40" s="298">
        <v>1</v>
      </c>
      <c r="N40" s="290">
        <v>51</v>
      </c>
      <c r="O40" s="296">
        <f t="shared" si="3"/>
        <v>51</v>
      </c>
      <c r="P40" s="974"/>
      <c r="Q40" s="326"/>
      <c r="R40" s="977"/>
      <c r="S40" s="320">
        <f>K28*50%</f>
        <v>966.65</v>
      </c>
      <c r="U40" s="103"/>
    </row>
    <row r="41" spans="1:21" ht="15">
      <c r="A41" s="889"/>
      <c r="B41" s="980"/>
      <c r="C41" s="983"/>
      <c r="D41" s="986"/>
      <c r="E41" s="989"/>
      <c r="F41" s="995"/>
      <c r="G41" s="967"/>
      <c r="H41" s="964"/>
      <c r="I41" s="964"/>
      <c r="J41" s="964"/>
      <c r="K41" s="955"/>
      <c r="L41" s="315" t="s">
        <v>143</v>
      </c>
      <c r="M41" s="298">
        <v>1</v>
      </c>
      <c r="N41" s="290">
        <v>90</v>
      </c>
      <c r="O41" s="296">
        <f t="shared" si="3"/>
        <v>90</v>
      </c>
      <c r="P41" s="974"/>
      <c r="Q41" s="326"/>
      <c r="R41" s="977"/>
      <c r="S41" s="320"/>
      <c r="U41" s="103"/>
    </row>
    <row r="42" spans="1:21" ht="22.5">
      <c r="A42" s="889"/>
      <c r="B42" s="980"/>
      <c r="C42" s="983"/>
      <c r="D42" s="986"/>
      <c r="E42" s="989"/>
      <c r="F42" s="995"/>
      <c r="G42" s="967"/>
      <c r="H42" s="964"/>
      <c r="I42" s="964"/>
      <c r="J42" s="964"/>
      <c r="K42" s="955"/>
      <c r="L42" s="312" t="s">
        <v>125</v>
      </c>
      <c r="M42" s="298">
        <v>1</v>
      </c>
      <c r="N42" s="290">
        <v>110</v>
      </c>
      <c r="O42" s="296">
        <f t="shared" si="3"/>
        <v>110</v>
      </c>
      <c r="P42" s="974"/>
      <c r="Q42" s="326"/>
      <c r="R42" s="977"/>
      <c r="U42" s="103"/>
    </row>
    <row r="43" spans="1:21" ht="15">
      <c r="A43" s="889"/>
      <c r="B43" s="980"/>
      <c r="C43" s="983"/>
      <c r="D43" s="986"/>
      <c r="E43" s="989"/>
      <c r="F43" s="995"/>
      <c r="G43" s="967"/>
      <c r="H43" s="964"/>
      <c r="I43" s="964"/>
      <c r="J43" s="964"/>
      <c r="K43" s="955"/>
      <c r="L43" s="316" t="s">
        <v>81</v>
      </c>
      <c r="M43" s="298">
        <v>1</v>
      </c>
      <c r="N43" s="290">
        <v>21.25</v>
      </c>
      <c r="O43" s="296">
        <f t="shared" si="3"/>
        <v>21.25</v>
      </c>
      <c r="P43" s="974"/>
      <c r="Q43" s="326"/>
      <c r="R43" s="977"/>
      <c r="U43" s="103"/>
    </row>
    <row r="44" spans="1:21" ht="22.5">
      <c r="A44" s="889"/>
      <c r="B44" s="980"/>
      <c r="C44" s="983"/>
      <c r="D44" s="986"/>
      <c r="E44" s="989"/>
      <c r="F44" s="995"/>
      <c r="G44" s="967"/>
      <c r="H44" s="964"/>
      <c r="I44" s="964"/>
      <c r="J44" s="964"/>
      <c r="K44" s="955"/>
      <c r="L44" s="312" t="s">
        <v>131</v>
      </c>
      <c r="M44" s="298">
        <v>1</v>
      </c>
      <c r="N44" s="290">
        <v>145</v>
      </c>
      <c r="O44" s="296">
        <f t="shared" si="3"/>
        <v>145</v>
      </c>
      <c r="P44" s="974"/>
      <c r="Q44" s="326"/>
      <c r="R44" s="977"/>
      <c r="U44" s="103"/>
    </row>
    <row r="45" spans="1:21" ht="15">
      <c r="A45" s="889"/>
      <c r="B45" s="980"/>
      <c r="C45" s="983"/>
      <c r="D45" s="986"/>
      <c r="E45" s="989"/>
      <c r="F45" s="995"/>
      <c r="G45" s="967"/>
      <c r="H45" s="964"/>
      <c r="I45" s="964"/>
      <c r="J45" s="964"/>
      <c r="K45" s="955"/>
      <c r="L45" s="312" t="s">
        <v>129</v>
      </c>
      <c r="M45" s="48">
        <v>1</v>
      </c>
      <c r="N45" s="290">
        <v>220</v>
      </c>
      <c r="O45" s="296">
        <f t="shared" si="3"/>
        <v>220</v>
      </c>
      <c r="P45" s="974"/>
      <c r="Q45" s="326"/>
      <c r="R45" s="977"/>
      <c r="U45" s="103"/>
    </row>
    <row r="46" spans="1:21" ht="15.75" thickBot="1">
      <c r="A46" s="894"/>
      <c r="B46" s="981"/>
      <c r="C46" s="984"/>
      <c r="D46" s="987"/>
      <c r="E46" s="990"/>
      <c r="F46" s="996"/>
      <c r="G46" s="968"/>
      <c r="H46" s="965"/>
      <c r="I46" s="965"/>
      <c r="J46" s="965"/>
      <c r="K46" s="956"/>
      <c r="L46" s="314" t="s">
        <v>133</v>
      </c>
      <c r="M46" s="299">
        <v>1</v>
      </c>
      <c r="N46" s="293">
        <v>950</v>
      </c>
      <c r="O46" s="294">
        <f t="shared" si="3"/>
        <v>950</v>
      </c>
      <c r="P46" s="975"/>
      <c r="Q46" s="327"/>
      <c r="R46" s="978"/>
      <c r="U46" s="103"/>
    </row>
    <row r="47" spans="1:21" ht="15">
      <c r="A47" s="888">
        <v>7</v>
      </c>
      <c r="B47" s="979" t="s">
        <v>210</v>
      </c>
      <c r="C47" s="982" t="s">
        <v>211</v>
      </c>
      <c r="D47" s="985" t="s">
        <v>208</v>
      </c>
      <c r="E47" s="988">
        <v>98</v>
      </c>
      <c r="F47" s="994">
        <v>64001733</v>
      </c>
      <c r="G47" s="966" t="s">
        <v>212</v>
      </c>
      <c r="H47" s="963">
        <v>286.83</v>
      </c>
      <c r="I47" s="963">
        <v>699.11</v>
      </c>
      <c r="J47" s="963">
        <v>982.84</v>
      </c>
      <c r="K47" s="954">
        <f>SUM(H47:J56)</f>
        <v>1968.7800000000002</v>
      </c>
      <c r="L47" s="318" t="s">
        <v>132</v>
      </c>
      <c r="M47" s="297">
        <v>1</v>
      </c>
      <c r="N47" s="288">
        <v>250</v>
      </c>
      <c r="O47" s="295">
        <f>M47*N47</f>
        <v>250</v>
      </c>
      <c r="P47" s="973">
        <f>SUM(O47:O56)</f>
        <v>2837.25</v>
      </c>
      <c r="Q47" s="325"/>
      <c r="R47" s="976" t="s">
        <v>39</v>
      </c>
      <c r="U47" s="103">
        <v>1968.7800000000002</v>
      </c>
    </row>
    <row r="48" spans="1:21" ht="15">
      <c r="A48" s="889"/>
      <c r="B48" s="980"/>
      <c r="C48" s="983"/>
      <c r="D48" s="986"/>
      <c r="E48" s="989"/>
      <c r="F48" s="995"/>
      <c r="G48" s="967"/>
      <c r="H48" s="964"/>
      <c r="I48" s="964"/>
      <c r="J48" s="964"/>
      <c r="K48" s="955"/>
      <c r="L48" s="312" t="s">
        <v>126</v>
      </c>
      <c r="M48" s="298">
        <v>2</v>
      </c>
      <c r="N48" s="290">
        <v>150</v>
      </c>
      <c r="O48" s="296">
        <f aca="true" t="shared" si="4" ref="O48:O66">M48*N48</f>
        <v>300</v>
      </c>
      <c r="P48" s="974"/>
      <c r="Q48" s="326"/>
      <c r="R48" s="977"/>
      <c r="U48" s="103"/>
    </row>
    <row r="49" spans="1:21" ht="15">
      <c r="A49" s="889"/>
      <c r="B49" s="980"/>
      <c r="C49" s="983"/>
      <c r="D49" s="986"/>
      <c r="E49" s="989"/>
      <c r="F49" s="995"/>
      <c r="G49" s="967"/>
      <c r="H49" s="964"/>
      <c r="I49" s="964"/>
      <c r="J49" s="964"/>
      <c r="K49" s="955"/>
      <c r="L49" s="313" t="s">
        <v>130</v>
      </c>
      <c r="M49" s="298">
        <v>2</v>
      </c>
      <c r="N49" s="290">
        <v>350</v>
      </c>
      <c r="O49" s="296">
        <f t="shared" si="4"/>
        <v>700</v>
      </c>
      <c r="P49" s="974"/>
      <c r="Q49" s="326"/>
      <c r="R49" s="977"/>
      <c r="U49" s="103"/>
    </row>
    <row r="50" spans="1:21" ht="15">
      <c r="A50" s="889"/>
      <c r="B50" s="980"/>
      <c r="C50" s="983"/>
      <c r="D50" s="986"/>
      <c r="E50" s="989"/>
      <c r="F50" s="995"/>
      <c r="G50" s="967"/>
      <c r="H50" s="964"/>
      <c r="I50" s="964"/>
      <c r="J50" s="964"/>
      <c r="K50" s="955"/>
      <c r="L50" s="312" t="s">
        <v>128</v>
      </c>
      <c r="M50" s="298">
        <v>1</v>
      </c>
      <c r="N50" s="290">
        <v>51</v>
      </c>
      <c r="O50" s="296">
        <f t="shared" si="4"/>
        <v>51</v>
      </c>
      <c r="P50" s="974"/>
      <c r="Q50" s="326"/>
      <c r="R50" s="977"/>
      <c r="U50" s="103"/>
    </row>
    <row r="51" spans="1:21" ht="15">
      <c r="A51" s="889"/>
      <c r="B51" s="980"/>
      <c r="C51" s="983"/>
      <c r="D51" s="986"/>
      <c r="E51" s="989"/>
      <c r="F51" s="995"/>
      <c r="G51" s="967"/>
      <c r="H51" s="964"/>
      <c r="I51" s="964"/>
      <c r="J51" s="964"/>
      <c r="K51" s="955"/>
      <c r="L51" s="315" t="s">
        <v>143</v>
      </c>
      <c r="M51" s="298">
        <v>1</v>
      </c>
      <c r="N51" s="290">
        <v>90</v>
      </c>
      <c r="O51" s="296">
        <f t="shared" si="4"/>
        <v>90</v>
      </c>
      <c r="P51" s="974"/>
      <c r="Q51" s="326"/>
      <c r="R51" s="977"/>
      <c r="U51" s="103"/>
    </row>
    <row r="52" spans="1:21" ht="22.5">
      <c r="A52" s="889"/>
      <c r="B52" s="980"/>
      <c r="C52" s="983"/>
      <c r="D52" s="986"/>
      <c r="E52" s="989"/>
      <c r="F52" s="995"/>
      <c r="G52" s="967"/>
      <c r="H52" s="964"/>
      <c r="I52" s="964"/>
      <c r="J52" s="964"/>
      <c r="K52" s="955"/>
      <c r="L52" s="312" t="s">
        <v>125</v>
      </c>
      <c r="M52" s="298">
        <v>1</v>
      </c>
      <c r="N52" s="290">
        <v>110</v>
      </c>
      <c r="O52" s="296">
        <f t="shared" si="4"/>
        <v>110</v>
      </c>
      <c r="P52" s="974"/>
      <c r="Q52" s="326"/>
      <c r="R52" s="977"/>
      <c r="U52" s="103"/>
    </row>
    <row r="53" spans="1:21" ht="15">
      <c r="A53" s="889"/>
      <c r="B53" s="980"/>
      <c r="C53" s="983"/>
      <c r="D53" s="986"/>
      <c r="E53" s="989"/>
      <c r="F53" s="995"/>
      <c r="G53" s="967"/>
      <c r="H53" s="964"/>
      <c r="I53" s="964"/>
      <c r="J53" s="964"/>
      <c r="K53" s="955"/>
      <c r="L53" s="316" t="s">
        <v>81</v>
      </c>
      <c r="M53" s="298">
        <v>1</v>
      </c>
      <c r="N53" s="290">
        <v>21.25</v>
      </c>
      <c r="O53" s="296">
        <f t="shared" si="4"/>
        <v>21.25</v>
      </c>
      <c r="P53" s="974"/>
      <c r="Q53" s="326"/>
      <c r="R53" s="977"/>
      <c r="U53" s="103"/>
    </row>
    <row r="54" spans="1:21" ht="22.5">
      <c r="A54" s="889"/>
      <c r="B54" s="980"/>
      <c r="C54" s="983"/>
      <c r="D54" s="986"/>
      <c r="E54" s="989"/>
      <c r="F54" s="995"/>
      <c r="G54" s="967"/>
      <c r="H54" s="964"/>
      <c r="I54" s="964"/>
      <c r="J54" s="964"/>
      <c r="K54" s="955"/>
      <c r="L54" s="312" t="s">
        <v>131</v>
      </c>
      <c r="M54" s="298">
        <v>1</v>
      </c>
      <c r="N54" s="290">
        <v>145</v>
      </c>
      <c r="O54" s="296">
        <f t="shared" si="4"/>
        <v>145</v>
      </c>
      <c r="P54" s="974"/>
      <c r="Q54" s="326"/>
      <c r="R54" s="977"/>
      <c r="U54" s="103"/>
    </row>
    <row r="55" spans="1:21" ht="15">
      <c r="A55" s="889"/>
      <c r="B55" s="980"/>
      <c r="C55" s="983"/>
      <c r="D55" s="986"/>
      <c r="E55" s="989"/>
      <c r="F55" s="995"/>
      <c r="G55" s="967"/>
      <c r="H55" s="964"/>
      <c r="I55" s="964"/>
      <c r="J55" s="964"/>
      <c r="K55" s="955"/>
      <c r="L55" s="312" t="s">
        <v>129</v>
      </c>
      <c r="M55" s="48">
        <v>1</v>
      </c>
      <c r="N55" s="290">
        <v>220</v>
      </c>
      <c r="O55" s="296">
        <f t="shared" si="4"/>
        <v>220</v>
      </c>
      <c r="P55" s="974"/>
      <c r="Q55" s="326"/>
      <c r="R55" s="977"/>
      <c r="U55" s="103"/>
    </row>
    <row r="56" spans="1:21" ht="15.75" thickBot="1">
      <c r="A56" s="894"/>
      <c r="B56" s="981"/>
      <c r="C56" s="984"/>
      <c r="D56" s="987"/>
      <c r="E56" s="990"/>
      <c r="F56" s="996"/>
      <c r="G56" s="968"/>
      <c r="H56" s="965"/>
      <c r="I56" s="965"/>
      <c r="J56" s="965"/>
      <c r="K56" s="956"/>
      <c r="L56" s="314" t="s">
        <v>133</v>
      </c>
      <c r="M56" s="299">
        <v>1</v>
      </c>
      <c r="N56" s="293">
        <v>950</v>
      </c>
      <c r="O56" s="294">
        <f t="shared" si="4"/>
        <v>950</v>
      </c>
      <c r="P56" s="975"/>
      <c r="Q56" s="327"/>
      <c r="R56" s="978"/>
      <c r="U56" s="103"/>
    </row>
    <row r="57" spans="1:21" ht="15">
      <c r="A57" s="888">
        <v>8</v>
      </c>
      <c r="B57" s="979" t="s">
        <v>213</v>
      </c>
      <c r="C57" s="982" t="s">
        <v>214</v>
      </c>
      <c r="D57" s="985" t="s">
        <v>208</v>
      </c>
      <c r="E57" s="988">
        <v>98</v>
      </c>
      <c r="F57" s="991">
        <v>64001750</v>
      </c>
      <c r="G57" s="957" t="s">
        <v>215</v>
      </c>
      <c r="H57" s="960">
        <v>286.83</v>
      </c>
      <c r="I57" s="963">
        <v>822.61</v>
      </c>
      <c r="J57" s="963">
        <v>982.84</v>
      </c>
      <c r="K57" s="954">
        <f>SUM(H57:J66)</f>
        <v>2092.28</v>
      </c>
      <c r="L57" s="318" t="s">
        <v>132</v>
      </c>
      <c r="M57" s="287">
        <v>1</v>
      </c>
      <c r="N57" s="288">
        <v>250</v>
      </c>
      <c r="O57" s="300">
        <f t="shared" si="4"/>
        <v>250</v>
      </c>
      <c r="P57" s="973">
        <f>SUM(O57:O66)</f>
        <v>2837.25</v>
      </c>
      <c r="Q57" s="325"/>
      <c r="R57" s="976" t="s">
        <v>39</v>
      </c>
      <c r="U57" s="103">
        <v>2092.28</v>
      </c>
    </row>
    <row r="58" spans="1:21" ht="15">
      <c r="A58" s="889"/>
      <c r="B58" s="980"/>
      <c r="C58" s="983"/>
      <c r="D58" s="986"/>
      <c r="E58" s="989"/>
      <c r="F58" s="992"/>
      <c r="G58" s="958"/>
      <c r="H58" s="961"/>
      <c r="I58" s="964"/>
      <c r="J58" s="964"/>
      <c r="K58" s="955"/>
      <c r="L58" s="312" t="s">
        <v>126</v>
      </c>
      <c r="M58" s="55">
        <v>2</v>
      </c>
      <c r="N58" s="290">
        <v>150</v>
      </c>
      <c r="O58" s="301">
        <f t="shared" si="4"/>
        <v>300</v>
      </c>
      <c r="P58" s="974"/>
      <c r="Q58" s="326"/>
      <c r="R58" s="977"/>
      <c r="U58" s="103"/>
    </row>
    <row r="59" spans="1:21" ht="15">
      <c r="A59" s="889"/>
      <c r="B59" s="980"/>
      <c r="C59" s="983"/>
      <c r="D59" s="986"/>
      <c r="E59" s="989"/>
      <c r="F59" s="992"/>
      <c r="G59" s="958"/>
      <c r="H59" s="961"/>
      <c r="I59" s="964"/>
      <c r="J59" s="964"/>
      <c r="K59" s="955"/>
      <c r="L59" s="313" t="s">
        <v>130</v>
      </c>
      <c r="M59" s="55">
        <v>2</v>
      </c>
      <c r="N59" s="290">
        <v>350</v>
      </c>
      <c r="O59" s="302">
        <f t="shared" si="4"/>
        <v>700</v>
      </c>
      <c r="P59" s="974"/>
      <c r="Q59" s="326"/>
      <c r="R59" s="977"/>
      <c r="U59" s="103"/>
    </row>
    <row r="60" spans="1:21" ht="15">
      <c r="A60" s="889"/>
      <c r="B60" s="980"/>
      <c r="C60" s="983"/>
      <c r="D60" s="986"/>
      <c r="E60" s="989"/>
      <c r="F60" s="992"/>
      <c r="G60" s="958"/>
      <c r="H60" s="961"/>
      <c r="I60" s="964"/>
      <c r="J60" s="964"/>
      <c r="K60" s="955"/>
      <c r="L60" s="312" t="s">
        <v>128</v>
      </c>
      <c r="M60" s="55">
        <v>1</v>
      </c>
      <c r="N60" s="290">
        <v>51</v>
      </c>
      <c r="O60" s="302">
        <f t="shared" si="4"/>
        <v>51</v>
      </c>
      <c r="P60" s="974"/>
      <c r="Q60" s="326"/>
      <c r="R60" s="977"/>
      <c r="U60" s="103"/>
    </row>
    <row r="61" spans="1:21" ht="15">
      <c r="A61" s="889"/>
      <c r="B61" s="980"/>
      <c r="C61" s="983"/>
      <c r="D61" s="986"/>
      <c r="E61" s="989"/>
      <c r="F61" s="992"/>
      <c r="G61" s="958"/>
      <c r="H61" s="961"/>
      <c r="I61" s="964"/>
      <c r="J61" s="964"/>
      <c r="K61" s="955"/>
      <c r="L61" s="315" t="s">
        <v>143</v>
      </c>
      <c r="M61" s="55">
        <v>1</v>
      </c>
      <c r="N61" s="290">
        <v>90</v>
      </c>
      <c r="O61" s="302">
        <f t="shared" si="4"/>
        <v>90</v>
      </c>
      <c r="P61" s="974"/>
      <c r="Q61" s="326"/>
      <c r="R61" s="977"/>
      <c r="U61" s="103"/>
    </row>
    <row r="62" spans="1:21" ht="22.5">
      <c r="A62" s="889"/>
      <c r="B62" s="980"/>
      <c r="C62" s="983"/>
      <c r="D62" s="986"/>
      <c r="E62" s="989"/>
      <c r="F62" s="992"/>
      <c r="G62" s="958"/>
      <c r="H62" s="961"/>
      <c r="I62" s="964"/>
      <c r="J62" s="964"/>
      <c r="K62" s="955"/>
      <c r="L62" s="312" t="s">
        <v>125</v>
      </c>
      <c r="M62" s="55">
        <v>1</v>
      </c>
      <c r="N62" s="290">
        <v>110</v>
      </c>
      <c r="O62" s="302">
        <f t="shared" si="4"/>
        <v>110</v>
      </c>
      <c r="P62" s="974"/>
      <c r="Q62" s="326"/>
      <c r="R62" s="977"/>
      <c r="U62" s="103"/>
    </row>
    <row r="63" spans="1:21" ht="15">
      <c r="A63" s="889"/>
      <c r="B63" s="980"/>
      <c r="C63" s="983"/>
      <c r="D63" s="986"/>
      <c r="E63" s="989"/>
      <c r="F63" s="992"/>
      <c r="G63" s="958"/>
      <c r="H63" s="961"/>
      <c r="I63" s="964"/>
      <c r="J63" s="964"/>
      <c r="K63" s="955"/>
      <c r="L63" s="316" t="s">
        <v>81</v>
      </c>
      <c r="M63" s="55">
        <v>1</v>
      </c>
      <c r="N63" s="290">
        <v>21.25</v>
      </c>
      <c r="O63" s="302">
        <f t="shared" si="4"/>
        <v>21.25</v>
      </c>
      <c r="P63" s="974"/>
      <c r="Q63" s="326"/>
      <c r="R63" s="977"/>
      <c r="U63" s="103"/>
    </row>
    <row r="64" spans="1:21" ht="22.5">
      <c r="A64" s="889"/>
      <c r="B64" s="980"/>
      <c r="C64" s="983"/>
      <c r="D64" s="986"/>
      <c r="E64" s="989"/>
      <c r="F64" s="992"/>
      <c r="G64" s="958"/>
      <c r="H64" s="961"/>
      <c r="I64" s="964"/>
      <c r="J64" s="964"/>
      <c r="K64" s="955"/>
      <c r="L64" s="312" t="s">
        <v>131</v>
      </c>
      <c r="M64" s="55">
        <v>1</v>
      </c>
      <c r="N64" s="290">
        <v>145</v>
      </c>
      <c r="O64" s="302">
        <f t="shared" si="4"/>
        <v>145</v>
      </c>
      <c r="P64" s="974"/>
      <c r="Q64" s="326"/>
      <c r="R64" s="977"/>
      <c r="U64" s="103"/>
    </row>
    <row r="65" spans="1:21" ht="15">
      <c r="A65" s="889"/>
      <c r="B65" s="980"/>
      <c r="C65" s="983"/>
      <c r="D65" s="986"/>
      <c r="E65" s="989"/>
      <c r="F65" s="992"/>
      <c r="G65" s="958"/>
      <c r="H65" s="961"/>
      <c r="I65" s="964"/>
      <c r="J65" s="964"/>
      <c r="K65" s="955"/>
      <c r="L65" s="312" t="s">
        <v>129</v>
      </c>
      <c r="M65" s="1">
        <v>1</v>
      </c>
      <c r="N65" s="290">
        <v>220</v>
      </c>
      <c r="O65" s="302">
        <f t="shared" si="4"/>
        <v>220</v>
      </c>
      <c r="P65" s="974"/>
      <c r="Q65" s="326"/>
      <c r="R65" s="977"/>
      <c r="U65" s="103"/>
    </row>
    <row r="66" spans="1:21" ht="15.75" thickBot="1">
      <c r="A66" s="894"/>
      <c r="B66" s="981"/>
      <c r="C66" s="984"/>
      <c r="D66" s="987"/>
      <c r="E66" s="990"/>
      <c r="F66" s="993"/>
      <c r="G66" s="959"/>
      <c r="H66" s="962"/>
      <c r="I66" s="965"/>
      <c r="J66" s="965"/>
      <c r="K66" s="956"/>
      <c r="L66" s="314" t="s">
        <v>133</v>
      </c>
      <c r="M66" s="292">
        <v>1</v>
      </c>
      <c r="N66" s="293">
        <v>950</v>
      </c>
      <c r="O66" s="303">
        <f t="shared" si="4"/>
        <v>950</v>
      </c>
      <c r="P66" s="975"/>
      <c r="Q66" s="327"/>
      <c r="R66" s="978"/>
      <c r="U66" s="103"/>
    </row>
    <row r="67" spans="2:15" ht="13.5" thickBot="1">
      <c r="B67" s="304"/>
      <c r="G67" s="304"/>
      <c r="N67" s="2"/>
      <c r="O67" s="2"/>
    </row>
  </sheetData>
  <sheetProtection/>
  <mergeCells count="121"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O4"/>
    <mergeCell ref="P4:P5"/>
    <mergeCell ref="R4:R5"/>
    <mergeCell ref="G6:G9"/>
    <mergeCell ref="H6:H9"/>
    <mergeCell ref="I6:I9"/>
    <mergeCell ref="J6:J9"/>
    <mergeCell ref="P6:P9"/>
    <mergeCell ref="A6:A9"/>
    <mergeCell ref="B6:B9"/>
    <mergeCell ref="C6:C9"/>
    <mergeCell ref="D6:D9"/>
    <mergeCell ref="E6:E9"/>
    <mergeCell ref="F6:F9"/>
    <mergeCell ref="R6:R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R10:R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R14:R18"/>
    <mergeCell ref="A19:A27"/>
    <mergeCell ref="B19:B27"/>
    <mergeCell ref="C19:C27"/>
    <mergeCell ref="D19:D27"/>
    <mergeCell ref="E19:E27"/>
    <mergeCell ref="J19:J27"/>
    <mergeCell ref="P19:P27"/>
    <mergeCell ref="J14:J18"/>
    <mergeCell ref="P14:P18"/>
    <mergeCell ref="J10:J13"/>
    <mergeCell ref="P10:P13"/>
    <mergeCell ref="G28:G36"/>
    <mergeCell ref="H28:H36"/>
    <mergeCell ref="I28:I36"/>
    <mergeCell ref="F19:F27"/>
    <mergeCell ref="G19:G27"/>
    <mergeCell ref="H19:H27"/>
    <mergeCell ref="I19:I27"/>
    <mergeCell ref="K10:K13"/>
    <mergeCell ref="A28:A36"/>
    <mergeCell ref="B28:B36"/>
    <mergeCell ref="C28:C36"/>
    <mergeCell ref="D28:D36"/>
    <mergeCell ref="E28:E36"/>
    <mergeCell ref="F28:F36"/>
    <mergeCell ref="A37:A46"/>
    <mergeCell ref="B37:B46"/>
    <mergeCell ref="C37:C46"/>
    <mergeCell ref="D37:D46"/>
    <mergeCell ref="E37:E46"/>
    <mergeCell ref="F37:F46"/>
    <mergeCell ref="J47:J56"/>
    <mergeCell ref="P47:P56"/>
    <mergeCell ref="J37:J46"/>
    <mergeCell ref="P37:P46"/>
    <mergeCell ref="J28:J36"/>
    <mergeCell ref="P28:P36"/>
    <mergeCell ref="K28:K36"/>
    <mergeCell ref="A47:A56"/>
    <mergeCell ref="B47:B56"/>
    <mergeCell ref="C47:C56"/>
    <mergeCell ref="D47:D56"/>
    <mergeCell ref="E47:E56"/>
    <mergeCell ref="R47:R56"/>
    <mergeCell ref="F47:F56"/>
    <mergeCell ref="K47:K56"/>
    <mergeCell ref="G47:G56"/>
    <mergeCell ref="H47:H56"/>
    <mergeCell ref="A57:A66"/>
    <mergeCell ref="B57:B66"/>
    <mergeCell ref="C57:C66"/>
    <mergeCell ref="D57:D66"/>
    <mergeCell ref="E57:E66"/>
    <mergeCell ref="F57:F66"/>
    <mergeCell ref="S6:S9"/>
    <mergeCell ref="K4:K5"/>
    <mergeCell ref="J57:J66"/>
    <mergeCell ref="P57:P66"/>
    <mergeCell ref="R57:R66"/>
    <mergeCell ref="K6:K9"/>
    <mergeCell ref="K37:K46"/>
    <mergeCell ref="R28:R36"/>
    <mergeCell ref="R37:R46"/>
    <mergeCell ref="R19:R27"/>
    <mergeCell ref="K14:K18"/>
    <mergeCell ref="K19:K27"/>
    <mergeCell ref="G57:G66"/>
    <mergeCell ref="H57:H66"/>
    <mergeCell ref="I57:I66"/>
    <mergeCell ref="K57:K66"/>
    <mergeCell ref="G37:G46"/>
    <mergeCell ref="H37:H46"/>
    <mergeCell ref="I37:I46"/>
    <mergeCell ref="I47:I56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34"/>
  <sheetViews>
    <sheetView showGridLines="0" zoomScalePageLayoutView="0" workbookViewId="0" topLeftCell="A1">
      <selection activeCell="G23" sqref="G23"/>
    </sheetView>
  </sheetViews>
  <sheetFormatPr defaultColWidth="9.140625" defaultRowHeight="12.75"/>
  <cols>
    <col min="1" max="1" width="5.57421875" style="0" customWidth="1"/>
    <col min="2" max="2" width="12.140625" style="0" bestFit="1" customWidth="1"/>
    <col min="3" max="3" width="11.00390625" style="0" bestFit="1" customWidth="1"/>
    <col min="4" max="4" width="77.421875" style="0" customWidth="1"/>
    <col min="5" max="5" width="12.140625" style="2" customWidth="1"/>
    <col min="6" max="6" width="13.7109375" style="2" bestFit="1" customWidth="1"/>
    <col min="7" max="7" width="13.7109375" style="676" customWidth="1"/>
  </cols>
  <sheetData>
    <row r="1" spans="1:7" ht="48" customHeight="1" thickBot="1">
      <c r="A1" s="840" t="s">
        <v>351</v>
      </c>
      <c r="B1" s="841"/>
      <c r="C1" s="841"/>
      <c r="D1" s="841"/>
      <c r="E1" s="841"/>
      <c r="F1" s="841"/>
      <c r="G1" s="842"/>
    </row>
    <row r="2" spans="1:7" ht="19.5">
      <c r="A2" s="1031" t="s">
        <v>371</v>
      </c>
      <c r="B2" s="1032"/>
      <c r="C2" s="1032"/>
      <c r="D2" s="1032"/>
      <c r="E2" s="1032"/>
      <c r="F2" s="1032"/>
      <c r="G2" s="1033"/>
    </row>
    <row r="3" spans="1:7" s="575" customFormat="1" ht="45">
      <c r="A3" s="625" t="s">
        <v>194</v>
      </c>
      <c r="B3" s="660" t="s">
        <v>345</v>
      </c>
      <c r="C3" s="672" t="s">
        <v>346</v>
      </c>
      <c r="D3" s="672" t="s">
        <v>0</v>
      </c>
      <c r="E3" s="672" t="s">
        <v>382</v>
      </c>
      <c r="F3" s="672" t="s">
        <v>383</v>
      </c>
      <c r="G3" s="673" t="s">
        <v>429</v>
      </c>
    </row>
    <row r="4" spans="1:8" s="42" customFormat="1" ht="15">
      <c r="A4" s="741">
        <v>1</v>
      </c>
      <c r="B4" s="106">
        <v>40402045</v>
      </c>
      <c r="C4" s="713">
        <v>64000141</v>
      </c>
      <c r="D4" s="564" t="s">
        <v>376</v>
      </c>
      <c r="E4" s="742">
        <v>793.84</v>
      </c>
      <c r="F4" s="742">
        <v>793.84</v>
      </c>
      <c r="G4" s="746">
        <v>375.43</v>
      </c>
      <c r="H4" s="765"/>
    </row>
    <row r="5" spans="1:8" s="42" customFormat="1" ht="15">
      <c r="A5" s="741">
        <v>2</v>
      </c>
      <c r="B5" s="106">
        <v>40402053</v>
      </c>
      <c r="C5" s="716">
        <v>64000168</v>
      </c>
      <c r="D5" s="564" t="s">
        <v>377</v>
      </c>
      <c r="E5" s="742">
        <v>798.23</v>
      </c>
      <c r="F5" s="742">
        <v>798.23</v>
      </c>
      <c r="G5" s="746">
        <v>379.14</v>
      </c>
      <c r="H5" s="765"/>
    </row>
    <row r="6" spans="1:8" s="42" customFormat="1" ht="15">
      <c r="A6" s="741">
        <v>3</v>
      </c>
      <c r="B6" s="106">
        <v>40402070</v>
      </c>
      <c r="C6" s="716">
        <v>64000184</v>
      </c>
      <c r="D6" s="564" t="s">
        <v>378</v>
      </c>
      <c r="E6" s="742">
        <v>640.64</v>
      </c>
      <c r="F6" s="742">
        <v>640.64</v>
      </c>
      <c r="G6" s="746">
        <v>366.76</v>
      </c>
      <c r="H6" s="765"/>
    </row>
    <row r="7" spans="1:8" s="42" customFormat="1" ht="15">
      <c r="A7" s="741">
        <v>4</v>
      </c>
      <c r="B7" s="106">
        <v>40402088</v>
      </c>
      <c r="C7" s="716">
        <v>64000206</v>
      </c>
      <c r="D7" s="564" t="s">
        <v>379</v>
      </c>
      <c r="E7" s="742">
        <v>640.63</v>
      </c>
      <c r="F7" s="742">
        <v>640.63</v>
      </c>
      <c r="G7" s="746">
        <v>366.76</v>
      </c>
      <c r="H7" s="765"/>
    </row>
    <row r="8" spans="1:8" s="42" customFormat="1" ht="15">
      <c r="A8" s="741">
        <v>5</v>
      </c>
      <c r="B8" s="106">
        <v>40402096</v>
      </c>
      <c r="C8" s="716">
        <v>64000222</v>
      </c>
      <c r="D8" s="564" t="s">
        <v>380</v>
      </c>
      <c r="E8" s="742">
        <v>628.77</v>
      </c>
      <c r="F8" s="742">
        <v>628.77</v>
      </c>
      <c r="G8" s="746">
        <v>361.07</v>
      </c>
      <c r="H8" s="765"/>
    </row>
    <row r="9" spans="1:7" s="42" customFormat="1" ht="15.75" thickBot="1">
      <c r="A9" s="741">
        <v>7</v>
      </c>
      <c r="B9" s="106">
        <v>40402070</v>
      </c>
      <c r="C9" s="716">
        <v>64000267</v>
      </c>
      <c r="D9" s="564" t="s">
        <v>381</v>
      </c>
      <c r="E9" s="742">
        <v>2824</v>
      </c>
      <c r="F9" s="744" t="s">
        <v>102</v>
      </c>
      <c r="G9" s="744" t="s">
        <v>102</v>
      </c>
    </row>
    <row r="10" spans="1:7" ht="15">
      <c r="A10" s="740"/>
      <c r="B10" s="1034"/>
      <c r="C10" s="1034"/>
      <c r="D10" s="1034"/>
      <c r="E10" s="1034"/>
      <c r="F10" s="1034"/>
      <c r="G10" s="1035"/>
    </row>
    <row r="11" spans="1:8" ht="15">
      <c r="A11" s="684">
        <v>8</v>
      </c>
      <c r="B11" s="106">
        <v>40402045</v>
      </c>
      <c r="C11" s="713">
        <v>64000133</v>
      </c>
      <c r="D11" s="564" t="s">
        <v>390</v>
      </c>
      <c r="E11" s="742">
        <v>708.78</v>
      </c>
      <c r="F11" s="742">
        <v>708.78</v>
      </c>
      <c r="G11" s="745">
        <v>317.05</v>
      </c>
      <c r="H11" s="766"/>
    </row>
    <row r="12" spans="1:8" ht="15">
      <c r="A12" s="684">
        <v>9</v>
      </c>
      <c r="B12" s="106">
        <v>40402053</v>
      </c>
      <c r="C12" s="717">
        <v>64000150</v>
      </c>
      <c r="D12" s="564" t="s">
        <v>391</v>
      </c>
      <c r="E12" s="742">
        <v>713.18</v>
      </c>
      <c r="F12" s="742">
        <v>713.18</v>
      </c>
      <c r="G12" s="745">
        <v>320.76</v>
      </c>
      <c r="H12" s="766"/>
    </row>
    <row r="13" spans="1:8" ht="15">
      <c r="A13" s="684">
        <v>10</v>
      </c>
      <c r="B13" s="106">
        <v>40402070</v>
      </c>
      <c r="C13" s="717">
        <v>64000176</v>
      </c>
      <c r="D13" s="564" t="s">
        <v>392</v>
      </c>
      <c r="E13" s="742">
        <v>555.59</v>
      </c>
      <c r="F13" s="742">
        <v>555.59</v>
      </c>
      <c r="G13" s="745">
        <v>308.38</v>
      </c>
      <c r="H13" s="766"/>
    </row>
    <row r="14" spans="1:8" ht="15">
      <c r="A14" s="684">
        <v>11</v>
      </c>
      <c r="B14" s="106">
        <v>40402088</v>
      </c>
      <c r="C14" s="717">
        <v>64000192</v>
      </c>
      <c r="D14" s="564" t="s">
        <v>393</v>
      </c>
      <c r="E14" s="742">
        <v>555.58</v>
      </c>
      <c r="F14" s="742">
        <v>555.58</v>
      </c>
      <c r="G14" s="745">
        <v>308.38</v>
      </c>
      <c r="H14" s="766"/>
    </row>
    <row r="15" spans="1:8" ht="15">
      <c r="A15" s="684">
        <v>12</v>
      </c>
      <c r="B15" s="106">
        <v>40402096</v>
      </c>
      <c r="C15" s="717">
        <v>64000214</v>
      </c>
      <c r="D15" s="564" t="s">
        <v>394</v>
      </c>
      <c r="E15" s="742">
        <v>543.72</v>
      </c>
      <c r="F15" s="742">
        <v>543.72</v>
      </c>
      <c r="G15" s="745">
        <v>302.69</v>
      </c>
      <c r="H15" s="766"/>
    </row>
    <row r="16" spans="1:7" ht="15.75" thickBot="1">
      <c r="A16" s="11">
        <v>14</v>
      </c>
      <c r="B16" s="632">
        <v>40402070</v>
      </c>
      <c r="C16" s="718">
        <v>64000257</v>
      </c>
      <c r="D16" s="633" t="s">
        <v>395</v>
      </c>
      <c r="E16" s="743">
        <v>2719</v>
      </c>
      <c r="F16" s="744" t="s">
        <v>102</v>
      </c>
      <c r="G16" s="744" t="s">
        <v>102</v>
      </c>
    </row>
    <row r="17" spans="1:7" s="644" customFormat="1" ht="15">
      <c r="A17" s="678"/>
      <c r="B17" s="679"/>
      <c r="C17" s="680"/>
      <c r="D17" s="681"/>
      <c r="E17" s="682"/>
      <c r="F17" s="683"/>
      <c r="G17" s="683"/>
    </row>
    <row r="18" spans="3:7" s="42" customFormat="1" ht="15">
      <c r="C18" s="597" t="s">
        <v>103</v>
      </c>
      <c r="D18" s="598" t="s">
        <v>0</v>
      </c>
      <c r="E18" s="602" t="s">
        <v>104</v>
      </c>
      <c r="F18" s="604"/>
      <c r="G18" s="675"/>
    </row>
    <row r="19" spans="3:7" s="42" customFormat="1" ht="15">
      <c r="C19" s="599">
        <v>1900157414</v>
      </c>
      <c r="D19" s="600" t="s">
        <v>445</v>
      </c>
      <c r="E19" s="603">
        <v>148</v>
      </c>
      <c r="F19" s="674"/>
      <c r="G19" s="675"/>
    </row>
    <row r="20" spans="3:7" s="42" customFormat="1" ht="15">
      <c r="C20" s="601">
        <v>1900625060</v>
      </c>
      <c r="D20" s="41" t="s">
        <v>446</v>
      </c>
      <c r="E20" s="603">
        <v>234</v>
      </c>
      <c r="F20" s="674"/>
      <c r="G20" s="675"/>
    </row>
    <row r="21" spans="3:7" s="42" customFormat="1" ht="15">
      <c r="C21" s="599">
        <v>1900157384</v>
      </c>
      <c r="D21" s="600" t="s">
        <v>447</v>
      </c>
      <c r="E21" s="603">
        <v>26</v>
      </c>
      <c r="F21" s="674"/>
      <c r="G21" s="675"/>
    </row>
    <row r="22" spans="3:7" s="42" customFormat="1" ht="15">
      <c r="C22" s="601">
        <v>70828709</v>
      </c>
      <c r="D22" s="41" t="s">
        <v>448</v>
      </c>
      <c r="E22" s="603">
        <v>46.8</v>
      </c>
      <c r="F22" s="674"/>
      <c r="G22" s="675"/>
    </row>
    <row r="23" spans="3:7" s="42" customFormat="1" ht="15">
      <c r="C23" s="601">
        <v>1900157368</v>
      </c>
      <c r="D23" s="41" t="s">
        <v>449</v>
      </c>
      <c r="E23" s="778">
        <v>148</v>
      </c>
      <c r="F23" s="674"/>
      <c r="G23" s="675"/>
    </row>
    <row r="24" spans="3:7" s="42" customFormat="1" ht="15">
      <c r="C24" s="599">
        <v>1900252980</v>
      </c>
      <c r="D24" s="41" t="s">
        <v>450</v>
      </c>
      <c r="E24" s="778">
        <v>234</v>
      </c>
      <c r="F24" s="674"/>
      <c r="G24" s="675"/>
    </row>
    <row r="25" spans="3:7" s="42" customFormat="1" ht="15">
      <c r="C25" s="599">
        <v>40402118</v>
      </c>
      <c r="D25" s="41" t="s">
        <v>397</v>
      </c>
      <c r="E25" s="603">
        <v>45</v>
      </c>
      <c r="F25" s="674"/>
      <c r="G25" s="675"/>
    </row>
    <row r="26" spans="3:7" s="42" customFormat="1" ht="15">
      <c r="C26" s="677">
        <v>40402126</v>
      </c>
      <c r="D26" s="600" t="s">
        <v>396</v>
      </c>
      <c r="E26" s="603">
        <v>45</v>
      </c>
      <c r="F26" s="674"/>
      <c r="G26" s="675" t="s">
        <v>398</v>
      </c>
    </row>
    <row r="27" spans="3:7" s="42" customFormat="1" ht="15">
      <c r="C27" s="599">
        <v>40402126</v>
      </c>
      <c r="D27" s="600" t="s">
        <v>350</v>
      </c>
      <c r="E27" s="603">
        <v>45</v>
      </c>
      <c r="F27" s="674"/>
      <c r="G27" s="675"/>
    </row>
    <row r="28" spans="5:7" s="42" customFormat="1" ht="15">
      <c r="E28" s="568"/>
      <c r="F28" s="568"/>
      <c r="G28" s="675"/>
    </row>
    <row r="29" spans="1:7" s="42" customFormat="1" ht="173.25" customHeight="1">
      <c r="A29" s="671"/>
      <c r="B29" s="1029" t="s">
        <v>411</v>
      </c>
      <c r="C29" s="1030"/>
      <c r="D29" s="1030"/>
      <c r="E29" s="1030"/>
      <c r="F29" s="1030"/>
      <c r="G29" s="1030"/>
    </row>
    <row r="30" spans="2:7" s="42" customFormat="1" ht="15">
      <c r="B30" s="1028"/>
      <c r="C30" s="1028"/>
      <c r="D30" s="1028"/>
      <c r="E30" s="568"/>
      <c r="F30" s="568"/>
      <c r="G30" s="675"/>
    </row>
    <row r="31" spans="2:7" s="42" customFormat="1" ht="15">
      <c r="B31" s="529"/>
      <c r="C31" s="2"/>
      <c r="D31"/>
      <c r="E31" s="568"/>
      <c r="F31" s="568"/>
      <c r="G31" s="675"/>
    </row>
    <row r="32" spans="5:7" s="42" customFormat="1" ht="15">
      <c r="E32" s="568"/>
      <c r="F32" s="568"/>
      <c r="G32" s="675"/>
    </row>
    <row r="33" spans="5:7" s="42" customFormat="1" ht="15">
      <c r="E33" s="568"/>
      <c r="F33" s="568"/>
      <c r="G33" s="675"/>
    </row>
    <row r="34" spans="5:7" s="42" customFormat="1" ht="15">
      <c r="E34" s="568"/>
      <c r="F34" s="568"/>
      <c r="G34" s="675"/>
    </row>
  </sheetData>
  <sheetProtection password="D70D" sheet="1"/>
  <mergeCells count="5">
    <mergeCell ref="B30:D30"/>
    <mergeCell ref="B29:G29"/>
    <mergeCell ref="A1:G1"/>
    <mergeCell ref="A2:G2"/>
    <mergeCell ref="B10:G10"/>
  </mergeCells>
  <printOptions horizontalCentered="1"/>
  <pageMargins left="0" right="0.5118110236220472" top="0.3937007874015748" bottom="0.3937007874015748" header="0.31496062992125984" footer="0.31496062992125984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5.7109375" style="0" bestFit="1" customWidth="1"/>
    <col min="2" max="2" width="12.140625" style="0" bestFit="1" customWidth="1"/>
    <col min="3" max="3" width="10.140625" style="0" bestFit="1" customWidth="1"/>
    <col min="4" max="4" width="76.140625" style="0" customWidth="1"/>
    <col min="5" max="5" width="13.28125" style="0" bestFit="1" customWidth="1"/>
    <col min="6" max="6" width="12.57421875" style="0" customWidth="1"/>
  </cols>
  <sheetData>
    <row r="1" spans="1:6" s="76" customFormat="1" ht="48" customHeight="1" thickBot="1">
      <c r="A1" s="840" t="s">
        <v>344</v>
      </c>
      <c r="B1" s="841"/>
      <c r="C1" s="841"/>
      <c r="D1" s="841"/>
      <c r="E1" s="841"/>
      <c r="F1" s="842"/>
    </row>
    <row r="2" spans="1:6" s="97" customFormat="1" ht="18.75" customHeight="1">
      <c r="A2" s="928" t="s">
        <v>362</v>
      </c>
      <c r="B2" s="929"/>
      <c r="C2" s="929"/>
      <c r="D2" s="929"/>
      <c r="E2" s="929"/>
      <c r="F2" s="930"/>
    </row>
    <row r="3" spans="1:6" s="121" customFormat="1" ht="30">
      <c r="A3" s="625" t="s">
        <v>194</v>
      </c>
      <c r="B3" s="585" t="s">
        <v>345</v>
      </c>
      <c r="C3" s="584" t="s">
        <v>346</v>
      </c>
      <c r="D3" s="584" t="s">
        <v>0</v>
      </c>
      <c r="E3" s="569" t="s">
        <v>347</v>
      </c>
      <c r="F3" s="612" t="s">
        <v>1</v>
      </c>
    </row>
    <row r="4" spans="1:6" s="42" customFormat="1" ht="30" customHeight="1">
      <c r="A4" s="588">
        <v>1</v>
      </c>
      <c r="B4" s="357">
        <v>31303153</v>
      </c>
      <c r="C4" s="664">
        <v>64002365</v>
      </c>
      <c r="D4" s="609" t="s">
        <v>138</v>
      </c>
      <c r="E4" s="58">
        <v>367.46000000000004</v>
      </c>
      <c r="F4" s="616">
        <v>42401</v>
      </c>
    </row>
    <row r="5" spans="1:6" s="42" customFormat="1" ht="30" customHeight="1">
      <c r="A5" s="588">
        <v>2</v>
      </c>
      <c r="B5" s="357">
        <v>31301037</v>
      </c>
      <c r="C5" s="664">
        <v>64002600</v>
      </c>
      <c r="D5" s="609" t="s">
        <v>136</v>
      </c>
      <c r="E5" s="58">
        <v>367.46000000000004</v>
      </c>
      <c r="F5" s="616">
        <v>42401</v>
      </c>
    </row>
    <row r="6" spans="1:6" s="42" customFormat="1" ht="30" customHeight="1" thickBot="1">
      <c r="A6" s="590">
        <v>3</v>
      </c>
      <c r="B6" s="56">
        <v>31302130</v>
      </c>
      <c r="C6" s="685">
        <v>64002610</v>
      </c>
      <c r="D6" s="586" t="s">
        <v>137</v>
      </c>
      <c r="E6" s="60">
        <v>367.46000000000004</v>
      </c>
      <c r="F6" s="618">
        <v>42401</v>
      </c>
    </row>
    <row r="7" spans="2:4" ht="15">
      <c r="B7" s="1028"/>
      <c r="C7" s="1028"/>
      <c r="D7" s="1028"/>
    </row>
    <row r="10" spans="2:4" ht="12.75">
      <c r="B10" s="843"/>
      <c r="C10" s="843"/>
      <c r="D10" s="843"/>
    </row>
    <row r="11" spans="2:4" ht="12.75">
      <c r="B11" s="167"/>
      <c r="C11" s="167"/>
      <c r="D11" s="167"/>
    </row>
    <row r="12" spans="2:4" ht="12.75">
      <c r="B12" s="826"/>
      <c r="C12" s="826"/>
      <c r="D12" s="826"/>
    </row>
    <row r="13" spans="2:4" ht="12.75">
      <c r="B13" s="167"/>
      <c r="C13" s="167"/>
      <c r="D13" s="167"/>
    </row>
    <row r="14" spans="2:4" ht="12.75">
      <c r="B14" s="826"/>
      <c r="C14" s="826"/>
      <c r="D14" s="826"/>
    </row>
  </sheetData>
  <sheetProtection password="D8CD" sheet="1"/>
  <mergeCells count="6">
    <mergeCell ref="A1:F1"/>
    <mergeCell ref="B10:D10"/>
    <mergeCell ref="B12:D12"/>
    <mergeCell ref="B14:D14"/>
    <mergeCell ref="B7:D7"/>
    <mergeCell ref="A2:F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N117"/>
  <sheetViews>
    <sheetView showGridLines="0" zoomScalePageLayoutView="0" workbookViewId="0" topLeftCell="A1">
      <selection activeCell="A11" sqref="A11:C14"/>
    </sheetView>
  </sheetViews>
  <sheetFormatPr defaultColWidth="9.140625" defaultRowHeight="12.75"/>
  <cols>
    <col min="1" max="1" width="3.140625" style="167" customWidth="1"/>
    <col min="2" max="2" width="10.57421875" style="167" customWidth="1"/>
    <col min="3" max="3" width="45.57421875" style="167" customWidth="1"/>
    <col min="4" max="4" width="4.7109375" style="169" bestFit="1" customWidth="1"/>
    <col min="5" max="5" width="13.57421875" style="168" customWidth="1"/>
    <col min="6" max="6" width="51.140625" style="226" customWidth="1"/>
    <col min="7" max="7" width="7.00390625" style="227" bestFit="1" customWidth="1"/>
    <col min="8" max="8" width="9.57421875" style="227" bestFit="1" customWidth="1"/>
    <col min="9" max="9" width="9.00390625" style="228" bestFit="1" customWidth="1"/>
    <col min="10" max="10" width="11.57421875" style="174" bestFit="1" customWidth="1"/>
    <col min="11" max="11" width="1.8515625" style="263" customWidth="1"/>
    <col min="12" max="12" width="6.00390625" style="189" bestFit="1" customWidth="1"/>
    <col min="13" max="13" width="8.7109375" style="189" bestFit="1" customWidth="1"/>
    <col min="14" max="14" width="10.421875" style="160" bestFit="1" customWidth="1"/>
    <col min="15" max="16384" width="9.140625" style="160" customWidth="1"/>
  </cols>
  <sheetData>
    <row r="1" spans="1:11" ht="48.75" customHeight="1">
      <c r="A1" s="1051" t="s">
        <v>176</v>
      </c>
      <c r="B1" s="1052"/>
      <c r="C1" s="1052"/>
      <c r="D1" s="1052"/>
      <c r="E1" s="1052"/>
      <c r="F1" s="1052"/>
      <c r="G1" s="1052"/>
      <c r="H1" s="1052"/>
      <c r="I1" s="1052"/>
      <c r="J1" s="1052"/>
      <c r="K1" s="252"/>
    </row>
    <row r="2" spans="1:11" ht="18.75" customHeight="1">
      <c r="A2" s="206" t="s">
        <v>63</v>
      </c>
      <c r="B2" s="207"/>
      <c r="C2" s="207"/>
      <c r="D2" s="207"/>
      <c r="E2" s="207"/>
      <c r="F2" s="216"/>
      <c r="G2" s="216"/>
      <c r="H2" s="216"/>
      <c r="I2" s="216"/>
      <c r="J2" s="208"/>
      <c r="K2" s="253"/>
    </row>
    <row r="3" spans="1:13" s="215" customFormat="1" ht="16.5" customHeight="1">
      <c r="A3" s="1053"/>
      <c r="B3" s="1053" t="s">
        <v>4</v>
      </c>
      <c r="C3" s="1054" t="s">
        <v>0</v>
      </c>
      <c r="D3" s="1055" t="s">
        <v>30</v>
      </c>
      <c r="E3" s="1055" t="s">
        <v>31</v>
      </c>
      <c r="F3" s="1042" t="s">
        <v>0</v>
      </c>
      <c r="G3" s="1043" t="s">
        <v>33</v>
      </c>
      <c r="H3" s="1043" t="s">
        <v>34</v>
      </c>
      <c r="I3" s="1044" t="s">
        <v>35</v>
      </c>
      <c r="J3" s="1043" t="s">
        <v>183</v>
      </c>
      <c r="K3" s="254"/>
      <c r="L3" s="214"/>
      <c r="M3" s="214"/>
    </row>
    <row r="4" spans="1:14" s="215" customFormat="1" ht="16.5" thickBot="1">
      <c r="A4" s="1053"/>
      <c r="B4" s="1053"/>
      <c r="C4" s="1054"/>
      <c r="D4" s="1055"/>
      <c r="E4" s="1055"/>
      <c r="F4" s="1042"/>
      <c r="G4" s="1043"/>
      <c r="H4" s="1043"/>
      <c r="I4" s="1044"/>
      <c r="J4" s="1043"/>
      <c r="K4" s="254"/>
      <c r="L4" s="214"/>
      <c r="M4" s="214"/>
      <c r="N4" s="214"/>
    </row>
    <row r="5" spans="1:14" s="210" customFormat="1" ht="31.5" customHeight="1">
      <c r="A5" s="131">
        <v>6</v>
      </c>
      <c r="B5" s="131">
        <v>30911117</v>
      </c>
      <c r="C5" s="124" t="s">
        <v>167</v>
      </c>
      <c r="D5" s="120">
        <v>1</v>
      </c>
      <c r="E5" s="209">
        <v>64004130</v>
      </c>
      <c r="F5" s="144" t="s">
        <v>164</v>
      </c>
      <c r="G5" s="145">
        <v>63</v>
      </c>
      <c r="H5" s="145">
        <v>156.53</v>
      </c>
      <c r="I5" s="145">
        <v>623.66</v>
      </c>
      <c r="J5" s="246">
        <f>SUM(G5:I5)</f>
        <v>843.1899999999999</v>
      </c>
      <c r="K5" s="255"/>
      <c r="L5" s="250">
        <v>1</v>
      </c>
      <c r="M5" s="249">
        <f>J5</f>
        <v>843.1899999999999</v>
      </c>
      <c r="N5" s="161"/>
    </row>
    <row r="6" spans="1:14" s="210" customFormat="1" ht="30">
      <c r="A6" s="132">
        <v>6</v>
      </c>
      <c r="B6" s="132">
        <v>30911150</v>
      </c>
      <c r="C6" s="125" t="s">
        <v>169</v>
      </c>
      <c r="D6" s="112" t="s">
        <v>175</v>
      </c>
      <c r="E6" s="211">
        <v>64004130</v>
      </c>
      <c r="F6" s="150" t="s">
        <v>165</v>
      </c>
      <c r="G6" s="247">
        <v>63</v>
      </c>
      <c r="H6" s="247">
        <v>156.53</v>
      </c>
      <c r="I6" s="247">
        <v>623.66</v>
      </c>
      <c r="J6" s="171">
        <f>SUM(G6:I6)</f>
        <v>843.1899999999999</v>
      </c>
      <c r="K6" s="255"/>
      <c r="L6" s="250">
        <v>0.5</v>
      </c>
      <c r="M6" s="249">
        <f>J6*50%</f>
        <v>421.59499999999997</v>
      </c>
      <c r="N6" s="248">
        <f>M5+M6</f>
        <v>1264.7849999999999</v>
      </c>
    </row>
    <row r="7" spans="1:14" s="210" customFormat="1" ht="30">
      <c r="A7" s="133">
        <v>6</v>
      </c>
      <c r="B7" s="133">
        <v>30912016</v>
      </c>
      <c r="C7" s="126" t="s">
        <v>168</v>
      </c>
      <c r="D7" s="113" t="s">
        <v>175</v>
      </c>
      <c r="E7" s="212">
        <v>64004130</v>
      </c>
      <c r="F7" s="148" t="s">
        <v>166</v>
      </c>
      <c r="G7" s="149">
        <v>63</v>
      </c>
      <c r="H7" s="149">
        <v>156.53</v>
      </c>
      <c r="I7" s="149">
        <v>623.66</v>
      </c>
      <c r="J7" s="172">
        <f>SUM(G7:I7)</f>
        <v>843.1899999999999</v>
      </c>
      <c r="K7" s="255"/>
      <c r="L7" s="250">
        <v>0.5</v>
      </c>
      <c r="M7" s="249">
        <f>J7*50%</f>
        <v>421.59499999999997</v>
      </c>
      <c r="N7" s="248">
        <f>M5+M7</f>
        <v>1264.7849999999999</v>
      </c>
    </row>
    <row r="8" spans="1:14" s="210" customFormat="1" ht="45">
      <c r="A8" s="105">
        <v>6</v>
      </c>
      <c r="B8" s="105">
        <v>30912164</v>
      </c>
      <c r="C8" s="127" t="s">
        <v>173</v>
      </c>
      <c r="D8" s="114">
        <v>1</v>
      </c>
      <c r="E8" s="213">
        <v>64004130</v>
      </c>
      <c r="F8" s="146" t="s">
        <v>174</v>
      </c>
      <c r="G8" s="147">
        <v>126</v>
      </c>
      <c r="H8" s="147">
        <v>438.82</v>
      </c>
      <c r="I8" s="147">
        <v>623.66</v>
      </c>
      <c r="J8" s="173">
        <f>SUM(G8:I8)</f>
        <v>1188.48</v>
      </c>
      <c r="K8" s="255"/>
      <c r="L8" s="250">
        <v>0.5</v>
      </c>
      <c r="M8" s="249">
        <f>J8*50%</f>
        <v>594.24</v>
      </c>
      <c r="N8" s="248">
        <f>M5+M8</f>
        <v>1437.4299999999998</v>
      </c>
    </row>
    <row r="9" spans="1:14" ht="18.75">
      <c r="A9" s="122"/>
      <c r="B9" s="123"/>
      <c r="C9" s="123"/>
      <c r="D9" s="128"/>
      <c r="E9" s="175"/>
      <c r="F9" s="176"/>
      <c r="G9" s="177"/>
      <c r="H9" s="177"/>
      <c r="I9" s="177"/>
      <c r="J9" s="178"/>
      <c r="K9" s="178"/>
      <c r="L9" s="214"/>
      <c r="M9" s="214"/>
      <c r="N9" s="214"/>
    </row>
    <row r="10" spans="1:13" s="185" customFormat="1" ht="15.75">
      <c r="A10" s="1046"/>
      <c r="B10" s="1047"/>
      <c r="C10" s="1048"/>
      <c r="E10" s="1045" t="s">
        <v>177</v>
      </c>
      <c r="F10" s="1045"/>
      <c r="G10" s="1045"/>
      <c r="H10" s="1045"/>
      <c r="I10" s="1045"/>
      <c r="J10" s="1045"/>
      <c r="K10" s="256"/>
      <c r="L10" s="190"/>
      <c r="M10" s="190"/>
    </row>
    <row r="11" spans="1:13" s="162" customFormat="1" ht="15.75" customHeight="1">
      <c r="A11" s="1041" t="s">
        <v>146</v>
      </c>
      <c r="B11" s="1041"/>
      <c r="C11" s="1041"/>
      <c r="D11" s="185"/>
      <c r="E11" s="1049" t="s">
        <v>170</v>
      </c>
      <c r="F11" s="232" t="s">
        <v>64</v>
      </c>
      <c r="G11" s="152">
        <v>2</v>
      </c>
      <c r="H11" s="136">
        <v>2550</v>
      </c>
      <c r="I11" s="153">
        <f>G11*H11</f>
        <v>5100</v>
      </c>
      <c r="J11" s="1036">
        <f>SUM(I11:I15)</f>
        <v>8800</v>
      </c>
      <c r="K11" s="197"/>
      <c r="L11" s="189"/>
      <c r="M11" s="189"/>
    </row>
    <row r="12" spans="1:13" s="162" customFormat="1" ht="15.75">
      <c r="A12" s="1041"/>
      <c r="B12" s="1041"/>
      <c r="C12" s="1041"/>
      <c r="D12" s="185"/>
      <c r="E12" s="1049"/>
      <c r="F12" s="232" t="s">
        <v>65</v>
      </c>
      <c r="G12" s="152">
        <v>3</v>
      </c>
      <c r="H12" s="135">
        <v>150</v>
      </c>
      <c r="I12" s="153">
        <f>G12*H12</f>
        <v>450</v>
      </c>
      <c r="J12" s="1036"/>
      <c r="K12" s="197"/>
      <c r="L12" s="189"/>
      <c r="M12" s="189"/>
    </row>
    <row r="13" spans="1:13" s="162" customFormat="1" ht="15.75">
      <c r="A13" s="1041"/>
      <c r="B13" s="1041"/>
      <c r="C13" s="1041"/>
      <c r="D13" s="185"/>
      <c r="E13" s="1049"/>
      <c r="F13" s="232" t="s">
        <v>66</v>
      </c>
      <c r="G13" s="152">
        <v>2</v>
      </c>
      <c r="H13" s="135">
        <v>200</v>
      </c>
      <c r="I13" s="153">
        <f>G13*H13</f>
        <v>400</v>
      </c>
      <c r="J13" s="1036"/>
      <c r="K13" s="197"/>
      <c r="L13" s="189"/>
      <c r="M13" s="189"/>
    </row>
    <row r="14" spans="1:13" s="162" customFormat="1" ht="15.75">
      <c r="A14" s="1041"/>
      <c r="B14" s="1041"/>
      <c r="C14" s="1041"/>
      <c r="D14" s="185"/>
      <c r="E14" s="1049"/>
      <c r="F14" s="232" t="s">
        <v>67</v>
      </c>
      <c r="G14" s="152">
        <v>1</v>
      </c>
      <c r="H14" s="135">
        <v>2550</v>
      </c>
      <c r="I14" s="153">
        <f>G14*H14</f>
        <v>2550</v>
      </c>
      <c r="J14" s="1036"/>
      <c r="K14" s="197"/>
      <c r="L14" s="189"/>
      <c r="M14" s="189"/>
    </row>
    <row r="15" spans="1:13" s="163" customFormat="1" ht="25.5">
      <c r="A15" s="184"/>
      <c r="B15" s="184"/>
      <c r="C15" s="184"/>
      <c r="D15" s="158"/>
      <c r="E15" s="1049"/>
      <c r="F15" s="233" t="s">
        <v>135</v>
      </c>
      <c r="G15" s="116">
        <v>1</v>
      </c>
      <c r="H15" s="129">
        <v>300</v>
      </c>
      <c r="I15" s="117">
        <f>G15*H15</f>
        <v>300</v>
      </c>
      <c r="J15" s="1036"/>
      <c r="K15" s="197"/>
      <c r="L15" s="191"/>
      <c r="M15" s="191"/>
    </row>
    <row r="16" spans="1:13" s="186" customFormat="1" ht="15.75">
      <c r="A16" s="184"/>
      <c r="B16" s="184"/>
      <c r="C16" s="184"/>
      <c r="D16" s="158"/>
      <c r="E16" s="188"/>
      <c r="F16" s="217"/>
      <c r="G16" s="218"/>
      <c r="H16" s="181"/>
      <c r="I16" s="219"/>
      <c r="J16" s="159"/>
      <c r="K16" s="159"/>
      <c r="L16" s="192"/>
      <c r="M16" s="192"/>
    </row>
    <row r="17" spans="1:13" s="186" customFormat="1" ht="32.25" customHeight="1">
      <c r="A17" s="184"/>
      <c r="B17" s="184"/>
      <c r="C17" s="184"/>
      <c r="D17" s="158"/>
      <c r="E17" s="1050" t="s">
        <v>178</v>
      </c>
      <c r="F17" s="1050"/>
      <c r="G17" s="1050"/>
      <c r="H17" s="1050"/>
      <c r="I17" s="1050"/>
      <c r="J17" s="1050"/>
      <c r="K17" s="257"/>
      <c r="L17" s="192"/>
      <c r="M17" s="192"/>
    </row>
    <row r="18" spans="1:13" s="163" customFormat="1" ht="15.75">
      <c r="A18" s="158"/>
      <c r="B18" s="158"/>
      <c r="C18" s="158"/>
      <c r="D18" s="158"/>
      <c r="E18" s="1049" t="s">
        <v>171</v>
      </c>
      <c r="F18" s="234" t="s">
        <v>68</v>
      </c>
      <c r="G18" s="109">
        <v>2</v>
      </c>
      <c r="H18" s="135">
        <v>2550</v>
      </c>
      <c r="I18" s="153">
        <f aca="true" t="shared" si="0" ref="I18:I24">G18*H18</f>
        <v>5100</v>
      </c>
      <c r="J18" s="1036">
        <f>SUM(I18:I24)</f>
        <v>17660</v>
      </c>
      <c r="K18" s="197"/>
      <c r="L18" s="191"/>
      <c r="M18" s="191"/>
    </row>
    <row r="19" spans="1:13" s="163" customFormat="1" ht="15.75">
      <c r="A19" s="158"/>
      <c r="B19" s="158"/>
      <c r="C19" s="158"/>
      <c r="D19" s="158"/>
      <c r="E19" s="1049"/>
      <c r="F19" s="234" t="s">
        <v>69</v>
      </c>
      <c r="G19" s="109">
        <v>1</v>
      </c>
      <c r="H19" s="135">
        <v>2550</v>
      </c>
      <c r="I19" s="153">
        <f t="shared" si="0"/>
        <v>2550</v>
      </c>
      <c r="J19" s="1036"/>
      <c r="K19" s="197"/>
      <c r="L19" s="191"/>
      <c r="M19" s="191"/>
    </row>
    <row r="20" spans="1:13" s="162" customFormat="1" ht="15.75">
      <c r="A20" s="185"/>
      <c r="B20" s="185"/>
      <c r="C20" s="185"/>
      <c r="D20" s="1038"/>
      <c r="E20" s="1049"/>
      <c r="F20" s="234" t="s">
        <v>70</v>
      </c>
      <c r="G20" s="109">
        <v>3</v>
      </c>
      <c r="H20" s="135">
        <v>150</v>
      </c>
      <c r="I20" s="153">
        <f t="shared" si="0"/>
        <v>450</v>
      </c>
      <c r="J20" s="1036"/>
      <c r="K20" s="197"/>
      <c r="L20" s="189"/>
      <c r="M20" s="189"/>
    </row>
    <row r="21" spans="1:13" s="162" customFormat="1" ht="15.75">
      <c r="A21" s="185"/>
      <c r="B21" s="185"/>
      <c r="C21" s="185"/>
      <c r="D21" s="1038"/>
      <c r="E21" s="1049"/>
      <c r="F21" s="234" t="s">
        <v>75</v>
      </c>
      <c r="G21" s="109">
        <v>2</v>
      </c>
      <c r="H21" s="135">
        <v>200</v>
      </c>
      <c r="I21" s="153">
        <f t="shared" si="0"/>
        <v>400</v>
      </c>
      <c r="J21" s="1036"/>
      <c r="K21" s="197"/>
      <c r="L21" s="189"/>
      <c r="M21" s="189"/>
    </row>
    <row r="22" spans="1:13" s="162" customFormat="1" ht="15.75">
      <c r="A22" s="185"/>
      <c r="B22" s="185"/>
      <c r="C22" s="185"/>
      <c r="D22" s="1038"/>
      <c r="E22" s="1049"/>
      <c r="F22" s="235" t="s">
        <v>72</v>
      </c>
      <c r="G22" s="137">
        <v>1</v>
      </c>
      <c r="H22" s="138">
        <v>300</v>
      </c>
      <c r="I22" s="118">
        <f t="shared" si="0"/>
        <v>300</v>
      </c>
      <c r="J22" s="1036"/>
      <c r="K22" s="197"/>
      <c r="L22" s="189"/>
      <c r="M22" s="189"/>
    </row>
    <row r="23" spans="1:13" s="162" customFormat="1" ht="25.5">
      <c r="A23" s="185"/>
      <c r="B23" s="185"/>
      <c r="C23" s="185"/>
      <c r="D23" s="1038"/>
      <c r="E23" s="1049"/>
      <c r="F23" s="233" t="s">
        <v>135</v>
      </c>
      <c r="G23" s="116">
        <v>1</v>
      </c>
      <c r="H23" s="129">
        <v>300</v>
      </c>
      <c r="I23" s="118">
        <f t="shared" si="0"/>
        <v>300</v>
      </c>
      <c r="J23" s="1036"/>
      <c r="K23" s="197"/>
      <c r="L23" s="189"/>
      <c r="M23" s="189"/>
    </row>
    <row r="24" spans="1:13" s="162" customFormat="1" ht="16.5" customHeight="1">
      <c r="A24" s="185"/>
      <c r="B24" s="185"/>
      <c r="C24" s="185"/>
      <c r="D24" s="1038"/>
      <c r="E24" s="1049"/>
      <c r="F24" s="236" t="s">
        <v>71</v>
      </c>
      <c r="G24" s="115">
        <v>2</v>
      </c>
      <c r="H24" s="130">
        <v>4280</v>
      </c>
      <c r="I24" s="149">
        <f t="shared" si="0"/>
        <v>8560</v>
      </c>
      <c r="J24" s="1036"/>
      <c r="K24" s="197"/>
      <c r="L24" s="189"/>
      <c r="M24" s="189"/>
    </row>
    <row r="25" spans="1:13" s="162" customFormat="1" ht="15.75">
      <c r="A25" s="185"/>
      <c r="B25" s="185"/>
      <c r="C25" s="185"/>
      <c r="D25" s="187"/>
      <c r="E25" s="196"/>
      <c r="F25" s="264" t="s">
        <v>185</v>
      </c>
      <c r="G25" s="179"/>
      <c r="H25" s="180"/>
      <c r="I25" s="177"/>
      <c r="J25" s="197"/>
      <c r="K25" s="197"/>
      <c r="L25" s="189"/>
      <c r="M25" s="189"/>
    </row>
    <row r="26" spans="1:13" s="162" customFormat="1" ht="15.75">
      <c r="A26" s="185"/>
      <c r="B26" s="185"/>
      <c r="C26" s="185"/>
      <c r="D26" s="195"/>
      <c r="E26" s="196"/>
      <c r="F26" s="220"/>
      <c r="G26" s="179"/>
      <c r="H26" s="180"/>
      <c r="I26" s="177"/>
      <c r="J26" s="197"/>
      <c r="K26" s="197"/>
      <c r="L26" s="189"/>
      <c r="M26" s="189"/>
    </row>
    <row r="27" spans="1:13" s="164" customFormat="1" ht="30" customHeight="1">
      <c r="A27" s="185"/>
      <c r="B27" s="185"/>
      <c r="C27" s="185"/>
      <c r="D27" s="187"/>
      <c r="E27" s="1050" t="s">
        <v>179</v>
      </c>
      <c r="F27" s="1050"/>
      <c r="G27" s="1050"/>
      <c r="H27" s="1050"/>
      <c r="I27" s="1050"/>
      <c r="J27" s="1050"/>
      <c r="K27" s="257"/>
      <c r="L27" s="193"/>
      <c r="M27" s="193"/>
    </row>
    <row r="28" spans="1:13" s="162" customFormat="1" ht="15.75">
      <c r="A28" s="185"/>
      <c r="B28" s="185"/>
      <c r="C28" s="185"/>
      <c r="D28" s="185"/>
      <c r="E28" s="1049" t="s">
        <v>171</v>
      </c>
      <c r="F28" s="237" t="s">
        <v>68</v>
      </c>
      <c r="G28" s="142">
        <v>2</v>
      </c>
      <c r="H28" s="134">
        <v>2550</v>
      </c>
      <c r="I28" s="151">
        <f aca="true" t="shared" si="1" ref="I28:I35">G28*H28</f>
        <v>5100</v>
      </c>
      <c r="J28" s="1036">
        <f>SUM(I28:I35)</f>
        <v>20032</v>
      </c>
      <c r="K28" s="197"/>
      <c r="L28" s="189"/>
      <c r="M28" s="189"/>
    </row>
    <row r="29" spans="1:13" s="162" customFormat="1" ht="15.75">
      <c r="A29" s="185"/>
      <c r="B29" s="185"/>
      <c r="C29" s="185"/>
      <c r="D29" s="185"/>
      <c r="E29" s="1049"/>
      <c r="F29" s="238" t="s">
        <v>70</v>
      </c>
      <c r="G29" s="142">
        <v>3</v>
      </c>
      <c r="H29" s="134">
        <v>150</v>
      </c>
      <c r="I29" s="151">
        <f t="shared" si="1"/>
        <v>450</v>
      </c>
      <c r="J29" s="1036"/>
      <c r="K29" s="197"/>
      <c r="L29" s="189"/>
      <c r="M29" s="189"/>
    </row>
    <row r="30" spans="1:13" s="162" customFormat="1" ht="15.75">
      <c r="A30" s="185"/>
      <c r="B30" s="185"/>
      <c r="C30" s="185"/>
      <c r="D30" s="185"/>
      <c r="E30" s="1049"/>
      <c r="F30" s="237" t="s">
        <v>69</v>
      </c>
      <c r="G30" s="142">
        <v>1</v>
      </c>
      <c r="H30" s="134">
        <v>2550</v>
      </c>
      <c r="I30" s="151">
        <f t="shared" si="1"/>
        <v>2550</v>
      </c>
      <c r="J30" s="1036"/>
      <c r="K30" s="197"/>
      <c r="L30" s="189"/>
      <c r="M30" s="189"/>
    </row>
    <row r="31" spans="1:13" s="162" customFormat="1" ht="15.75">
      <c r="A31" s="185"/>
      <c r="B31" s="185"/>
      <c r="C31" s="185"/>
      <c r="D31" s="185"/>
      <c r="E31" s="1049"/>
      <c r="F31" s="237" t="s">
        <v>75</v>
      </c>
      <c r="G31" s="142">
        <v>2</v>
      </c>
      <c r="H31" s="134">
        <v>200</v>
      </c>
      <c r="I31" s="151">
        <f t="shared" si="1"/>
        <v>400</v>
      </c>
      <c r="J31" s="1036"/>
      <c r="K31" s="197"/>
      <c r="L31" s="189"/>
      <c r="M31" s="189"/>
    </row>
    <row r="32" spans="1:13" s="162" customFormat="1" ht="15.75">
      <c r="A32" s="185"/>
      <c r="B32" s="185"/>
      <c r="C32" s="185"/>
      <c r="D32" s="185"/>
      <c r="E32" s="1049"/>
      <c r="F32" s="235" t="s">
        <v>72</v>
      </c>
      <c r="G32" s="139">
        <v>1</v>
      </c>
      <c r="H32" s="138">
        <v>300</v>
      </c>
      <c r="I32" s="118">
        <f t="shared" si="1"/>
        <v>300</v>
      </c>
      <c r="J32" s="1036"/>
      <c r="K32" s="197"/>
      <c r="L32" s="189"/>
      <c r="M32" s="189"/>
    </row>
    <row r="33" spans="1:13" s="162" customFormat="1" ht="15.75">
      <c r="A33" s="185"/>
      <c r="B33" s="185"/>
      <c r="C33" s="185"/>
      <c r="D33" s="185"/>
      <c r="E33" s="1049"/>
      <c r="F33" s="239" t="s">
        <v>184</v>
      </c>
      <c r="G33" s="108">
        <v>2</v>
      </c>
      <c r="H33" s="140">
        <v>4280</v>
      </c>
      <c r="I33" s="155">
        <f t="shared" si="1"/>
        <v>8560</v>
      </c>
      <c r="J33" s="1036"/>
      <c r="K33" s="197"/>
      <c r="L33" s="189"/>
      <c r="M33" s="189"/>
    </row>
    <row r="34" spans="1:13" s="162" customFormat="1" ht="15.75">
      <c r="A34" s="185"/>
      <c r="B34" s="185"/>
      <c r="C34" s="185"/>
      <c r="D34" s="185"/>
      <c r="E34" s="1049"/>
      <c r="F34" s="240" t="s">
        <v>73</v>
      </c>
      <c r="G34" s="111">
        <v>1</v>
      </c>
      <c r="H34" s="141">
        <v>1860</v>
      </c>
      <c r="I34" s="154">
        <f t="shared" si="1"/>
        <v>1860</v>
      </c>
      <c r="J34" s="1036"/>
      <c r="K34" s="197"/>
      <c r="L34" s="189"/>
      <c r="M34" s="189"/>
    </row>
    <row r="35" spans="1:13" s="162" customFormat="1" ht="15.75">
      <c r="A35" s="185"/>
      <c r="B35" s="185"/>
      <c r="C35" s="185"/>
      <c r="D35" s="185"/>
      <c r="E35" s="1049"/>
      <c r="F35" s="240" t="s">
        <v>74</v>
      </c>
      <c r="G35" s="111">
        <v>1</v>
      </c>
      <c r="H35" s="141">
        <v>812</v>
      </c>
      <c r="I35" s="154">
        <f t="shared" si="1"/>
        <v>812</v>
      </c>
      <c r="J35" s="1036"/>
      <c r="K35" s="197"/>
      <c r="L35" s="189"/>
      <c r="M35" s="189"/>
    </row>
    <row r="36" spans="1:13" s="162" customFormat="1" ht="15.75">
      <c r="A36" s="185"/>
      <c r="B36" s="185"/>
      <c r="C36" s="185"/>
      <c r="D36" s="185"/>
      <c r="E36" s="196"/>
      <c r="F36" s="264" t="s">
        <v>185</v>
      </c>
      <c r="G36" s="181"/>
      <c r="H36" s="182"/>
      <c r="I36" s="183"/>
      <c r="J36" s="197"/>
      <c r="K36" s="197"/>
      <c r="L36" s="189"/>
      <c r="M36" s="189"/>
    </row>
    <row r="37" spans="1:13" s="162" customFormat="1" ht="15.75">
      <c r="A37" s="185"/>
      <c r="B37" s="185"/>
      <c r="C37" s="185"/>
      <c r="D37" s="185"/>
      <c r="E37" s="196"/>
      <c r="F37" s="221"/>
      <c r="G37" s="181"/>
      <c r="H37" s="182"/>
      <c r="I37" s="183"/>
      <c r="J37" s="197"/>
      <c r="K37" s="197"/>
      <c r="L37" s="189"/>
      <c r="M37" s="189"/>
    </row>
    <row r="38" spans="1:13" s="164" customFormat="1" ht="15.75">
      <c r="A38" s="185"/>
      <c r="B38" s="185"/>
      <c r="C38" s="185"/>
      <c r="D38" s="185"/>
      <c r="E38" s="1039" t="s">
        <v>180</v>
      </c>
      <c r="F38" s="1039"/>
      <c r="G38" s="1039"/>
      <c r="H38" s="1039"/>
      <c r="I38" s="1039"/>
      <c r="J38" s="1039"/>
      <c r="K38" s="258"/>
      <c r="L38" s="193"/>
      <c r="M38" s="193"/>
    </row>
    <row r="39" spans="1:13" s="162" customFormat="1" ht="15.75">
      <c r="A39" s="185"/>
      <c r="B39" s="185"/>
      <c r="C39" s="185"/>
      <c r="D39" s="185"/>
      <c r="E39" s="1049" t="s">
        <v>171</v>
      </c>
      <c r="F39" s="234" t="s">
        <v>68</v>
      </c>
      <c r="G39" s="109">
        <v>1</v>
      </c>
      <c r="H39" s="135">
        <v>2550</v>
      </c>
      <c r="I39" s="153">
        <f aca="true" t="shared" si="2" ref="I39:I45">G39*H39</f>
        <v>2550</v>
      </c>
      <c r="J39" s="1036">
        <f>SUM(I39:I45)</f>
        <v>20160</v>
      </c>
      <c r="K39" s="197"/>
      <c r="L39" s="189"/>
      <c r="M39" s="189"/>
    </row>
    <row r="40" spans="1:13" s="162" customFormat="1" ht="15.75">
      <c r="A40" s="185"/>
      <c r="B40" s="185"/>
      <c r="C40" s="185"/>
      <c r="D40" s="185"/>
      <c r="E40" s="1049"/>
      <c r="F40" s="234" t="s">
        <v>70</v>
      </c>
      <c r="G40" s="109">
        <v>4</v>
      </c>
      <c r="H40" s="135">
        <v>150</v>
      </c>
      <c r="I40" s="153">
        <f t="shared" si="2"/>
        <v>600</v>
      </c>
      <c r="J40" s="1036"/>
      <c r="K40" s="197"/>
      <c r="L40" s="189"/>
      <c r="M40" s="189"/>
    </row>
    <row r="41" spans="1:13" s="162" customFormat="1" ht="15.75">
      <c r="A41" s="185"/>
      <c r="B41" s="185"/>
      <c r="C41" s="185"/>
      <c r="D41" s="185"/>
      <c r="E41" s="1049"/>
      <c r="F41" s="234" t="s">
        <v>69</v>
      </c>
      <c r="G41" s="109">
        <v>1</v>
      </c>
      <c r="H41" s="135">
        <v>2550</v>
      </c>
      <c r="I41" s="153">
        <f t="shared" si="2"/>
        <v>2550</v>
      </c>
      <c r="J41" s="1036"/>
      <c r="K41" s="197"/>
      <c r="L41" s="189"/>
      <c r="M41" s="189"/>
    </row>
    <row r="42" spans="1:13" s="162" customFormat="1" ht="15.75">
      <c r="A42" s="185"/>
      <c r="B42" s="185"/>
      <c r="C42" s="185"/>
      <c r="D42" s="185"/>
      <c r="E42" s="1049"/>
      <c r="F42" s="234" t="s">
        <v>75</v>
      </c>
      <c r="G42" s="109">
        <v>2</v>
      </c>
      <c r="H42" s="135">
        <v>200</v>
      </c>
      <c r="I42" s="153">
        <f t="shared" si="2"/>
        <v>400</v>
      </c>
      <c r="J42" s="1036"/>
      <c r="K42" s="197"/>
      <c r="L42" s="189"/>
      <c r="M42" s="189"/>
    </row>
    <row r="43" spans="1:13" s="162" customFormat="1" ht="15.75">
      <c r="A43" s="185"/>
      <c r="B43" s="185"/>
      <c r="C43" s="185"/>
      <c r="D43" s="185"/>
      <c r="E43" s="1049"/>
      <c r="F43" s="235" t="s">
        <v>72</v>
      </c>
      <c r="G43" s="110">
        <v>1</v>
      </c>
      <c r="H43" s="129">
        <v>300</v>
      </c>
      <c r="I43" s="117">
        <f t="shared" si="2"/>
        <v>300</v>
      </c>
      <c r="J43" s="1036"/>
      <c r="K43" s="197"/>
      <c r="L43" s="189"/>
      <c r="M43" s="189"/>
    </row>
    <row r="44" spans="1:13" s="162" customFormat="1" ht="16.5" customHeight="1">
      <c r="A44" s="185"/>
      <c r="B44" s="185"/>
      <c r="C44" s="185"/>
      <c r="D44" s="185"/>
      <c r="E44" s="1049"/>
      <c r="F44" s="239" t="s">
        <v>189</v>
      </c>
      <c r="G44" s="108">
        <v>2</v>
      </c>
      <c r="H44" s="140">
        <v>4280</v>
      </c>
      <c r="I44" s="155">
        <f t="shared" si="2"/>
        <v>8560</v>
      </c>
      <c r="J44" s="1036"/>
      <c r="K44" s="197"/>
      <c r="L44" s="189"/>
      <c r="M44" s="189"/>
    </row>
    <row r="45" spans="1:13" s="162" customFormat="1" ht="16.5" customHeight="1">
      <c r="A45" s="185"/>
      <c r="B45" s="185"/>
      <c r="C45" s="185"/>
      <c r="D45" s="185"/>
      <c r="E45" s="1049"/>
      <c r="F45" s="239" t="s">
        <v>191</v>
      </c>
      <c r="G45" s="108">
        <v>1</v>
      </c>
      <c r="H45" s="140">
        <v>5200</v>
      </c>
      <c r="I45" s="155">
        <f t="shared" si="2"/>
        <v>5200</v>
      </c>
      <c r="J45" s="1036"/>
      <c r="K45" s="197"/>
      <c r="L45" s="189"/>
      <c r="M45" s="189"/>
    </row>
    <row r="46" spans="1:13" s="162" customFormat="1" ht="15.75">
      <c r="A46" s="185"/>
      <c r="B46" s="185"/>
      <c r="C46" s="185"/>
      <c r="D46" s="185"/>
      <c r="E46" s="194"/>
      <c r="F46" s="264" t="s">
        <v>186</v>
      </c>
      <c r="G46" s="223"/>
      <c r="H46" s="224"/>
      <c r="I46" s="225"/>
      <c r="J46" s="165"/>
      <c r="K46" s="251"/>
      <c r="L46" s="189"/>
      <c r="M46" s="189"/>
    </row>
    <row r="47" spans="1:13" s="162" customFormat="1" ht="15.75">
      <c r="A47" s="185"/>
      <c r="B47" s="185"/>
      <c r="C47" s="185"/>
      <c r="D47" s="185"/>
      <c r="E47" s="194"/>
      <c r="F47" s="222"/>
      <c r="G47" s="223"/>
      <c r="H47" s="224"/>
      <c r="I47" s="225"/>
      <c r="J47" s="165"/>
      <c r="K47" s="251"/>
      <c r="L47" s="189"/>
      <c r="M47" s="189"/>
    </row>
    <row r="48" spans="1:13" s="162" customFormat="1" ht="33.75" customHeight="1">
      <c r="A48" s="185"/>
      <c r="B48" s="185"/>
      <c r="C48" s="185"/>
      <c r="D48" s="185"/>
      <c r="E48" s="1040" t="s">
        <v>181</v>
      </c>
      <c r="F48" s="1040"/>
      <c r="G48" s="1040"/>
      <c r="H48" s="1040"/>
      <c r="I48" s="1040"/>
      <c r="J48" s="1040"/>
      <c r="K48" s="259"/>
      <c r="L48" s="189"/>
      <c r="M48" s="189"/>
    </row>
    <row r="49" spans="1:13" s="161" customFormat="1" ht="15.75">
      <c r="A49" s="200"/>
      <c r="B49" s="200"/>
      <c r="C49" s="200"/>
      <c r="D49" s="201"/>
      <c r="E49" s="1049" t="s">
        <v>172</v>
      </c>
      <c r="F49" s="241" t="s">
        <v>77</v>
      </c>
      <c r="G49" s="156">
        <v>2</v>
      </c>
      <c r="H49" s="157">
        <v>2550</v>
      </c>
      <c r="I49" s="143">
        <f aca="true" t="shared" si="3" ref="I49:I54">G49*H49</f>
        <v>5100</v>
      </c>
      <c r="J49" s="1037">
        <f>SUM(I49:I54)</f>
        <v>17510</v>
      </c>
      <c r="K49" s="260"/>
      <c r="L49" s="189"/>
      <c r="M49" s="189"/>
    </row>
    <row r="50" spans="1:13" s="161" customFormat="1" ht="15.75">
      <c r="A50" s="200"/>
      <c r="B50" s="200"/>
      <c r="C50" s="200"/>
      <c r="D50" s="201"/>
      <c r="E50" s="1049"/>
      <c r="F50" s="241" t="s">
        <v>70</v>
      </c>
      <c r="G50" s="156">
        <v>4</v>
      </c>
      <c r="H50" s="157">
        <v>150</v>
      </c>
      <c r="I50" s="143">
        <f t="shared" si="3"/>
        <v>600</v>
      </c>
      <c r="J50" s="1037"/>
      <c r="K50" s="260"/>
      <c r="L50" s="189"/>
      <c r="M50" s="189"/>
    </row>
    <row r="51" spans="1:13" s="161" customFormat="1" ht="15.75">
      <c r="A51" s="200"/>
      <c r="B51" s="200"/>
      <c r="C51" s="200"/>
      <c r="D51" s="201"/>
      <c r="E51" s="1049"/>
      <c r="F51" s="241" t="s">
        <v>69</v>
      </c>
      <c r="G51" s="156">
        <v>1</v>
      </c>
      <c r="H51" s="157">
        <v>2550</v>
      </c>
      <c r="I51" s="143">
        <f t="shared" si="3"/>
        <v>2550</v>
      </c>
      <c r="J51" s="1037"/>
      <c r="K51" s="260"/>
      <c r="L51" s="189"/>
      <c r="M51" s="189"/>
    </row>
    <row r="52" spans="1:13" s="161" customFormat="1" ht="15.75">
      <c r="A52" s="200"/>
      <c r="B52" s="200"/>
      <c r="C52" s="200"/>
      <c r="D52" s="201"/>
      <c r="E52" s="1049"/>
      <c r="F52" s="241" t="s">
        <v>75</v>
      </c>
      <c r="G52" s="156">
        <v>2</v>
      </c>
      <c r="H52" s="157">
        <v>200</v>
      </c>
      <c r="I52" s="143">
        <f t="shared" si="3"/>
        <v>400</v>
      </c>
      <c r="J52" s="1037"/>
      <c r="K52" s="260"/>
      <c r="L52" s="189"/>
      <c r="M52" s="189"/>
    </row>
    <row r="53" spans="1:13" s="161" customFormat="1" ht="15.75">
      <c r="A53" s="200"/>
      <c r="B53" s="200"/>
      <c r="C53" s="200"/>
      <c r="D53" s="201"/>
      <c r="E53" s="1049"/>
      <c r="F53" s="235" t="s">
        <v>72</v>
      </c>
      <c r="G53" s="139">
        <v>1</v>
      </c>
      <c r="H53" s="138">
        <v>300</v>
      </c>
      <c r="I53" s="118">
        <f t="shared" si="3"/>
        <v>300</v>
      </c>
      <c r="J53" s="1037"/>
      <c r="K53" s="260"/>
      <c r="L53" s="189"/>
      <c r="M53" s="189"/>
    </row>
    <row r="54" spans="1:13" s="161" customFormat="1" ht="15.75">
      <c r="A54" s="200"/>
      <c r="B54" s="200"/>
      <c r="C54" s="200"/>
      <c r="D54" s="201"/>
      <c r="E54" s="1049"/>
      <c r="F54" s="236" t="s">
        <v>184</v>
      </c>
      <c r="G54" s="115">
        <v>2</v>
      </c>
      <c r="H54" s="130">
        <v>4280</v>
      </c>
      <c r="I54" s="149">
        <f t="shared" si="3"/>
        <v>8560</v>
      </c>
      <c r="J54" s="1037"/>
      <c r="K54" s="260"/>
      <c r="L54" s="189"/>
      <c r="M54" s="189"/>
    </row>
    <row r="55" spans="1:13" s="162" customFormat="1" ht="15.75">
      <c r="A55" s="198"/>
      <c r="B55" s="198"/>
      <c r="C55" s="198"/>
      <c r="D55" s="199"/>
      <c r="E55" s="194"/>
      <c r="F55" s="264" t="s">
        <v>187</v>
      </c>
      <c r="G55" s="223"/>
      <c r="H55" s="224"/>
      <c r="I55" s="225"/>
      <c r="J55" s="166"/>
      <c r="K55" s="261"/>
      <c r="L55" s="189"/>
      <c r="M55" s="189"/>
    </row>
    <row r="56" spans="1:13" s="162" customFormat="1" ht="15.75">
      <c r="A56" s="198"/>
      <c r="B56" s="198"/>
      <c r="C56" s="198"/>
      <c r="D56" s="199"/>
      <c r="E56" s="194"/>
      <c r="F56" s="222"/>
      <c r="G56" s="223"/>
      <c r="H56" s="224"/>
      <c r="I56" s="225"/>
      <c r="J56" s="166"/>
      <c r="K56" s="261"/>
      <c r="L56" s="189"/>
      <c r="M56" s="189"/>
    </row>
    <row r="57" spans="1:13" s="162" customFormat="1" ht="30.75" customHeight="1">
      <c r="A57" s="198"/>
      <c r="B57" s="198"/>
      <c r="C57" s="198"/>
      <c r="D57" s="199"/>
      <c r="E57" s="1040" t="s">
        <v>182</v>
      </c>
      <c r="F57" s="1040"/>
      <c r="G57" s="1040"/>
      <c r="H57" s="1040"/>
      <c r="I57" s="1040"/>
      <c r="J57" s="1040"/>
      <c r="K57" s="259"/>
      <c r="L57" s="189"/>
      <c r="M57" s="189"/>
    </row>
    <row r="58" spans="1:13" s="162" customFormat="1" ht="15.75">
      <c r="A58" s="198"/>
      <c r="B58" s="198"/>
      <c r="C58" s="198"/>
      <c r="D58" s="199"/>
      <c r="E58" s="1049" t="s">
        <v>172</v>
      </c>
      <c r="F58" s="234" t="s">
        <v>68</v>
      </c>
      <c r="G58" s="109">
        <v>1</v>
      </c>
      <c r="H58" s="135">
        <v>2550</v>
      </c>
      <c r="I58" s="153">
        <f aca="true" t="shared" si="4" ref="I58:I69">G58*H58</f>
        <v>2550</v>
      </c>
      <c r="J58" s="1037">
        <f>SUM(I58:I69)</f>
        <v>30771.47</v>
      </c>
      <c r="K58" s="260"/>
      <c r="L58" s="189"/>
      <c r="M58" s="189"/>
    </row>
    <row r="59" spans="1:13" s="162" customFormat="1" ht="15.75">
      <c r="A59" s="198"/>
      <c r="B59" s="198"/>
      <c r="C59" s="164"/>
      <c r="D59" s="164"/>
      <c r="E59" s="1049"/>
      <c r="F59" s="234" t="s">
        <v>70</v>
      </c>
      <c r="G59" s="109">
        <v>3</v>
      </c>
      <c r="H59" s="135">
        <v>150</v>
      </c>
      <c r="I59" s="153">
        <f t="shared" si="4"/>
        <v>450</v>
      </c>
      <c r="J59" s="1037"/>
      <c r="K59" s="260"/>
      <c r="L59" s="189"/>
      <c r="M59" s="189"/>
    </row>
    <row r="60" spans="1:13" s="162" customFormat="1" ht="15.75">
      <c r="A60" s="198"/>
      <c r="B60" s="198"/>
      <c r="C60" s="164"/>
      <c r="D60" s="164"/>
      <c r="E60" s="1049"/>
      <c r="F60" s="234" t="s">
        <v>69</v>
      </c>
      <c r="G60" s="109">
        <v>1</v>
      </c>
      <c r="H60" s="135">
        <v>2550</v>
      </c>
      <c r="I60" s="153">
        <f t="shared" si="4"/>
        <v>2550</v>
      </c>
      <c r="J60" s="1037"/>
      <c r="K60" s="260"/>
      <c r="L60" s="189"/>
      <c r="M60" s="189"/>
    </row>
    <row r="61" spans="1:13" s="162" customFormat="1" ht="15.75">
      <c r="A61" s="198"/>
      <c r="B61" s="198"/>
      <c r="C61" s="164"/>
      <c r="D61" s="164"/>
      <c r="E61" s="1049"/>
      <c r="F61" s="234" t="s">
        <v>75</v>
      </c>
      <c r="G61" s="109">
        <v>3</v>
      </c>
      <c r="H61" s="135">
        <v>200</v>
      </c>
      <c r="I61" s="153">
        <f t="shared" si="4"/>
        <v>600</v>
      </c>
      <c r="J61" s="1037"/>
      <c r="K61" s="260"/>
      <c r="L61" s="189"/>
      <c r="M61" s="189"/>
    </row>
    <row r="62" spans="1:13" s="162" customFormat="1" ht="15.75">
      <c r="A62" s="198"/>
      <c r="B62" s="198"/>
      <c r="C62" s="164"/>
      <c r="D62" s="164"/>
      <c r="E62" s="1049"/>
      <c r="F62" s="242" t="s">
        <v>76</v>
      </c>
      <c r="G62" s="110">
        <v>1</v>
      </c>
      <c r="H62" s="129">
        <v>5200</v>
      </c>
      <c r="I62" s="117">
        <f t="shared" si="4"/>
        <v>5200</v>
      </c>
      <c r="J62" s="1037"/>
      <c r="K62" s="260"/>
      <c r="L62" s="189"/>
      <c r="M62" s="189"/>
    </row>
    <row r="63" spans="1:13" s="162" customFormat="1" ht="15.75">
      <c r="A63" s="198"/>
      <c r="B63" s="198"/>
      <c r="C63" s="164"/>
      <c r="D63" s="164"/>
      <c r="E63" s="1049"/>
      <c r="F63" s="242" t="s">
        <v>72</v>
      </c>
      <c r="G63" s="110">
        <v>1</v>
      </c>
      <c r="H63" s="129">
        <v>300</v>
      </c>
      <c r="I63" s="117">
        <f t="shared" si="4"/>
        <v>300</v>
      </c>
      <c r="J63" s="1037"/>
      <c r="K63" s="260"/>
      <c r="L63" s="189"/>
      <c r="M63" s="189"/>
    </row>
    <row r="64" spans="1:13" s="162" customFormat="1" ht="16.5" customHeight="1">
      <c r="A64" s="198"/>
      <c r="B64" s="198"/>
      <c r="C64" s="164"/>
      <c r="D64" s="164"/>
      <c r="E64" s="1049"/>
      <c r="F64" s="239" t="s">
        <v>189</v>
      </c>
      <c r="G64" s="108">
        <v>2</v>
      </c>
      <c r="H64" s="140">
        <v>4280</v>
      </c>
      <c r="I64" s="155">
        <f t="shared" si="4"/>
        <v>8560</v>
      </c>
      <c r="J64" s="1037"/>
      <c r="K64" s="260"/>
      <c r="L64" s="189"/>
      <c r="M64" s="189"/>
    </row>
    <row r="65" spans="1:13" s="162" customFormat="1" ht="16.5" customHeight="1">
      <c r="A65" s="198"/>
      <c r="B65" s="198"/>
      <c r="C65" s="164"/>
      <c r="D65" s="164"/>
      <c r="E65" s="1049"/>
      <c r="F65" s="239" t="s">
        <v>188</v>
      </c>
      <c r="G65" s="265">
        <v>1</v>
      </c>
      <c r="H65" s="140">
        <v>236.47</v>
      </c>
      <c r="I65" s="155">
        <f t="shared" si="4"/>
        <v>236.47</v>
      </c>
      <c r="J65" s="1037"/>
      <c r="K65" s="260"/>
      <c r="L65" s="189"/>
      <c r="M65" s="189"/>
    </row>
    <row r="66" spans="1:13" s="162" customFormat="1" ht="15.75">
      <c r="A66" s="198"/>
      <c r="B66" s="198"/>
      <c r="C66" s="164"/>
      <c r="D66" s="164"/>
      <c r="E66" s="1049"/>
      <c r="F66" s="243" t="s">
        <v>73</v>
      </c>
      <c r="G66" s="111">
        <v>1</v>
      </c>
      <c r="H66" s="141">
        <v>1860</v>
      </c>
      <c r="I66" s="154">
        <f t="shared" si="4"/>
        <v>1860</v>
      </c>
      <c r="J66" s="1037"/>
      <c r="K66" s="260"/>
      <c r="L66" s="189"/>
      <c r="M66" s="189"/>
    </row>
    <row r="67" spans="1:13" s="162" customFormat="1" ht="15.75">
      <c r="A67" s="198"/>
      <c r="B67" s="198"/>
      <c r="C67" s="164"/>
      <c r="D67" s="164"/>
      <c r="E67" s="1049"/>
      <c r="F67" s="244" t="s">
        <v>106</v>
      </c>
      <c r="G67" s="111">
        <v>1</v>
      </c>
      <c r="H67" s="141">
        <v>4341</v>
      </c>
      <c r="I67" s="154">
        <f t="shared" si="4"/>
        <v>4341</v>
      </c>
      <c r="J67" s="1037"/>
      <c r="K67" s="260"/>
      <c r="L67" s="189"/>
      <c r="M67" s="189"/>
    </row>
    <row r="68" spans="1:13" s="162" customFormat="1" ht="15.75">
      <c r="A68" s="198"/>
      <c r="B68" s="198"/>
      <c r="C68" s="164"/>
      <c r="D68" s="164"/>
      <c r="E68" s="1049"/>
      <c r="F68" s="244" t="s">
        <v>78</v>
      </c>
      <c r="G68" s="111">
        <v>1</v>
      </c>
      <c r="H68" s="141">
        <v>2500</v>
      </c>
      <c r="I68" s="154">
        <f t="shared" si="4"/>
        <v>2500</v>
      </c>
      <c r="J68" s="1037"/>
      <c r="K68" s="260"/>
      <c r="L68" s="189"/>
      <c r="M68" s="189"/>
    </row>
    <row r="69" spans="1:13" s="162" customFormat="1" ht="15.75">
      <c r="A69" s="198"/>
      <c r="B69" s="198"/>
      <c r="C69" s="164"/>
      <c r="D69" s="164"/>
      <c r="E69" s="1049"/>
      <c r="F69" s="243" t="s">
        <v>74</v>
      </c>
      <c r="G69" s="111">
        <v>2</v>
      </c>
      <c r="H69" s="141">
        <v>812</v>
      </c>
      <c r="I69" s="154">
        <f t="shared" si="4"/>
        <v>1624</v>
      </c>
      <c r="J69" s="1037"/>
      <c r="K69" s="260"/>
      <c r="L69" s="189"/>
      <c r="M69" s="189"/>
    </row>
    <row r="70" spans="1:13" s="162" customFormat="1" ht="15.75">
      <c r="A70" s="202"/>
      <c r="B70" s="202"/>
      <c r="E70" s="203"/>
      <c r="F70" s="264" t="s">
        <v>190</v>
      </c>
      <c r="G70" s="227"/>
      <c r="H70" s="227"/>
      <c r="I70" s="228"/>
      <c r="J70" s="166"/>
      <c r="K70" s="261"/>
      <c r="L70" s="189"/>
      <c r="M70" s="189"/>
    </row>
    <row r="71" spans="1:13" s="162" customFormat="1" ht="15.75">
      <c r="A71" s="202"/>
      <c r="B71" s="202"/>
      <c r="E71" s="203"/>
      <c r="F71" s="226"/>
      <c r="G71" s="227"/>
      <c r="H71" s="227"/>
      <c r="I71" s="228"/>
      <c r="J71" s="166"/>
      <c r="K71" s="261"/>
      <c r="L71" s="189"/>
      <c r="M71" s="189"/>
    </row>
    <row r="72" spans="4:13" s="162" customFormat="1" ht="15.75">
      <c r="D72" s="204"/>
      <c r="E72" s="205"/>
      <c r="F72" s="229"/>
      <c r="G72" s="230"/>
      <c r="H72" s="230"/>
      <c r="I72" s="231"/>
      <c r="J72" s="170"/>
      <c r="K72" s="262"/>
      <c r="L72" s="189"/>
      <c r="M72" s="189"/>
    </row>
    <row r="73" spans="1:13" s="162" customFormat="1" ht="15.75">
      <c r="A73" s="202"/>
      <c r="B73" s="202"/>
      <c r="E73" s="203"/>
      <c r="F73" s="226"/>
      <c r="G73" s="227"/>
      <c r="H73" s="227"/>
      <c r="I73" s="228"/>
      <c r="J73" s="166"/>
      <c r="K73" s="261"/>
      <c r="L73" s="189"/>
      <c r="M73" s="189"/>
    </row>
    <row r="74" spans="1:13" s="162" customFormat="1" ht="15.75">
      <c r="A74" s="202"/>
      <c r="B74" s="202"/>
      <c r="E74" s="203"/>
      <c r="F74" s="226"/>
      <c r="G74" s="227"/>
      <c r="H74" s="227"/>
      <c r="I74" s="228"/>
      <c r="J74" s="166"/>
      <c r="K74" s="261"/>
      <c r="L74" s="189"/>
      <c r="M74" s="189"/>
    </row>
    <row r="75" spans="1:13" s="162" customFormat="1" ht="15.75">
      <c r="A75" s="202"/>
      <c r="B75" s="202"/>
      <c r="E75" s="203"/>
      <c r="F75" s="226"/>
      <c r="G75" s="227"/>
      <c r="H75" s="227"/>
      <c r="I75" s="228"/>
      <c r="J75" s="166"/>
      <c r="K75" s="261"/>
      <c r="L75" s="189"/>
      <c r="M75" s="189"/>
    </row>
    <row r="76" spans="1:13" s="162" customFormat="1" ht="15.75">
      <c r="A76" s="202"/>
      <c r="B76" s="202"/>
      <c r="E76" s="203"/>
      <c r="F76" s="226"/>
      <c r="G76" s="227"/>
      <c r="H76" s="227"/>
      <c r="I76" s="228"/>
      <c r="J76" s="166"/>
      <c r="K76" s="261"/>
      <c r="L76" s="189"/>
      <c r="M76" s="189"/>
    </row>
    <row r="77" spans="1:13" s="162" customFormat="1" ht="15.75">
      <c r="A77" s="202"/>
      <c r="B77" s="202"/>
      <c r="E77" s="203"/>
      <c r="F77" s="226"/>
      <c r="G77" s="227"/>
      <c r="H77" s="227"/>
      <c r="I77" s="228"/>
      <c r="J77" s="166"/>
      <c r="K77" s="261"/>
      <c r="L77" s="189"/>
      <c r="M77" s="189"/>
    </row>
    <row r="78" spans="1:13" s="162" customFormat="1" ht="15.75">
      <c r="A78" s="202"/>
      <c r="B78" s="202"/>
      <c r="E78" s="203"/>
      <c r="F78" s="226"/>
      <c r="G78" s="227"/>
      <c r="H78" s="227"/>
      <c r="I78" s="228"/>
      <c r="J78" s="166"/>
      <c r="K78" s="261"/>
      <c r="L78" s="189"/>
      <c r="M78" s="189"/>
    </row>
    <row r="79" spans="1:13" s="162" customFormat="1" ht="15.75">
      <c r="A79" s="202"/>
      <c r="B79" s="202"/>
      <c r="E79" s="203"/>
      <c r="F79" s="226"/>
      <c r="G79" s="227"/>
      <c r="H79" s="227"/>
      <c r="I79" s="228"/>
      <c r="J79" s="166"/>
      <c r="K79" s="261"/>
      <c r="L79" s="189"/>
      <c r="M79" s="189"/>
    </row>
    <row r="80" spans="1:13" s="162" customFormat="1" ht="15.75">
      <c r="A80" s="202"/>
      <c r="B80" s="202"/>
      <c r="E80" s="203"/>
      <c r="F80" s="226"/>
      <c r="G80" s="227"/>
      <c r="H80" s="227"/>
      <c r="I80" s="228"/>
      <c r="J80" s="166"/>
      <c r="K80" s="261"/>
      <c r="L80" s="189"/>
      <c r="M80" s="189"/>
    </row>
    <row r="81" spans="1:13" s="162" customFormat="1" ht="15.75">
      <c r="A81" s="202"/>
      <c r="B81" s="202"/>
      <c r="E81" s="203"/>
      <c r="F81" s="226"/>
      <c r="G81" s="227"/>
      <c r="H81" s="227"/>
      <c r="I81" s="228"/>
      <c r="J81" s="166"/>
      <c r="K81" s="261"/>
      <c r="L81" s="189"/>
      <c r="M81" s="189"/>
    </row>
    <row r="82" spans="1:13" s="162" customFormat="1" ht="15.75">
      <c r="A82" s="202"/>
      <c r="B82" s="202"/>
      <c r="E82" s="203"/>
      <c r="F82" s="226"/>
      <c r="G82" s="227"/>
      <c r="H82" s="227"/>
      <c r="I82" s="228"/>
      <c r="J82" s="166"/>
      <c r="K82" s="261"/>
      <c r="L82" s="189"/>
      <c r="M82" s="189"/>
    </row>
    <row r="83" spans="1:13" s="162" customFormat="1" ht="15.75">
      <c r="A83" s="202"/>
      <c r="B83" s="202"/>
      <c r="E83" s="203"/>
      <c r="F83" s="226"/>
      <c r="G83" s="227"/>
      <c r="H83" s="227"/>
      <c r="I83" s="228"/>
      <c r="J83" s="166"/>
      <c r="K83" s="261"/>
      <c r="L83" s="189"/>
      <c r="M83" s="189"/>
    </row>
    <row r="84" spans="1:13" s="162" customFormat="1" ht="15.75">
      <c r="A84" s="202"/>
      <c r="B84" s="202"/>
      <c r="E84" s="203"/>
      <c r="F84" s="226"/>
      <c r="G84" s="227"/>
      <c r="H84" s="227"/>
      <c r="I84" s="228"/>
      <c r="J84" s="166"/>
      <c r="K84" s="261"/>
      <c r="L84" s="189"/>
      <c r="M84" s="189"/>
    </row>
    <row r="85" spans="1:13" s="162" customFormat="1" ht="15.75">
      <c r="A85" s="202"/>
      <c r="B85" s="202"/>
      <c r="E85" s="203"/>
      <c r="F85" s="226"/>
      <c r="G85" s="227"/>
      <c r="H85" s="227"/>
      <c r="I85" s="228"/>
      <c r="J85" s="166"/>
      <c r="K85" s="261"/>
      <c r="L85" s="189"/>
      <c r="M85" s="189"/>
    </row>
    <row r="86" spans="1:13" s="162" customFormat="1" ht="15.75">
      <c r="A86" s="202"/>
      <c r="B86" s="202"/>
      <c r="E86" s="203"/>
      <c r="F86" s="226"/>
      <c r="G86" s="227"/>
      <c r="H86" s="227"/>
      <c r="I86" s="228"/>
      <c r="J86" s="166"/>
      <c r="K86" s="261"/>
      <c r="L86" s="189"/>
      <c r="M86" s="189"/>
    </row>
    <row r="87" spans="1:13" s="162" customFormat="1" ht="15.75">
      <c r="A87" s="202"/>
      <c r="B87" s="202"/>
      <c r="E87" s="203"/>
      <c r="F87" s="226"/>
      <c r="G87" s="227"/>
      <c r="H87" s="227"/>
      <c r="I87" s="228"/>
      <c r="J87" s="166"/>
      <c r="K87" s="261"/>
      <c r="L87" s="189"/>
      <c r="M87" s="189"/>
    </row>
    <row r="88" spans="1:13" s="162" customFormat="1" ht="15.75">
      <c r="A88" s="202"/>
      <c r="B88" s="202"/>
      <c r="E88" s="203"/>
      <c r="F88" s="226"/>
      <c r="G88" s="227"/>
      <c r="H88" s="227"/>
      <c r="I88" s="228"/>
      <c r="J88" s="166"/>
      <c r="K88" s="261"/>
      <c r="L88" s="189"/>
      <c r="M88" s="189"/>
    </row>
    <row r="89" spans="1:13" s="162" customFormat="1" ht="15.75">
      <c r="A89" s="202"/>
      <c r="B89" s="202"/>
      <c r="E89" s="203"/>
      <c r="F89" s="226"/>
      <c r="G89" s="227"/>
      <c r="H89" s="227"/>
      <c r="I89" s="228"/>
      <c r="J89" s="166"/>
      <c r="K89" s="261"/>
      <c r="L89" s="189"/>
      <c r="M89" s="189"/>
    </row>
    <row r="90" spans="1:13" s="162" customFormat="1" ht="15.75">
      <c r="A90" s="202"/>
      <c r="B90" s="202"/>
      <c r="E90" s="203"/>
      <c r="F90" s="226"/>
      <c r="G90" s="227"/>
      <c r="H90" s="227"/>
      <c r="I90" s="228"/>
      <c r="J90" s="166"/>
      <c r="K90" s="261"/>
      <c r="L90" s="189"/>
      <c r="M90" s="189"/>
    </row>
    <row r="91" spans="1:13" s="162" customFormat="1" ht="15.75">
      <c r="A91" s="202"/>
      <c r="B91" s="202"/>
      <c r="E91" s="203"/>
      <c r="F91" s="226"/>
      <c r="G91" s="227"/>
      <c r="H91" s="227"/>
      <c r="I91" s="228"/>
      <c r="J91" s="166"/>
      <c r="K91" s="261"/>
      <c r="L91" s="189"/>
      <c r="M91" s="189"/>
    </row>
    <row r="92" spans="1:13" s="162" customFormat="1" ht="15.75">
      <c r="A92" s="202"/>
      <c r="B92" s="202"/>
      <c r="E92" s="203"/>
      <c r="F92" s="226"/>
      <c r="G92" s="227"/>
      <c r="H92" s="227"/>
      <c r="I92" s="228"/>
      <c r="J92" s="166"/>
      <c r="K92" s="261"/>
      <c r="L92" s="189"/>
      <c r="M92" s="189"/>
    </row>
    <row r="93" spans="3:4" ht="18.75">
      <c r="C93" s="160"/>
      <c r="D93" s="160"/>
    </row>
    <row r="94" spans="3:4" ht="18.75">
      <c r="C94" s="160"/>
      <c r="D94" s="160"/>
    </row>
    <row r="95" spans="3:4" ht="18.75">
      <c r="C95" s="160"/>
      <c r="D95" s="160"/>
    </row>
    <row r="96" spans="3:4" ht="18.75">
      <c r="C96" s="160"/>
      <c r="D96" s="160"/>
    </row>
    <row r="97" spans="3:4" ht="18.75">
      <c r="C97" s="160"/>
      <c r="D97" s="160"/>
    </row>
    <row r="98" spans="3:4" ht="18.75">
      <c r="C98" s="160"/>
      <c r="D98" s="160"/>
    </row>
    <row r="99" spans="3:4" ht="18.75">
      <c r="C99" s="160"/>
      <c r="D99" s="160"/>
    </row>
    <row r="100" spans="3:4" ht="18.75">
      <c r="C100" s="160"/>
      <c r="D100" s="160"/>
    </row>
    <row r="101" spans="3:4" ht="18.75">
      <c r="C101" s="160"/>
      <c r="D101" s="160"/>
    </row>
    <row r="102" spans="3:4" ht="18.75">
      <c r="C102" s="160"/>
      <c r="D102" s="160"/>
    </row>
    <row r="103" spans="3:4" ht="18.75">
      <c r="C103" s="160"/>
      <c r="D103" s="160"/>
    </row>
    <row r="104" spans="3:4" ht="18.75">
      <c r="C104" s="160"/>
      <c r="D104" s="160"/>
    </row>
    <row r="105" spans="3:4" ht="18.75">
      <c r="C105" s="160"/>
      <c r="D105" s="160"/>
    </row>
    <row r="106" spans="3:4" ht="18.75">
      <c r="C106" s="160"/>
      <c r="D106" s="160"/>
    </row>
    <row r="107" spans="3:4" ht="18.75">
      <c r="C107" s="160"/>
      <c r="D107" s="160"/>
    </row>
    <row r="108" spans="3:4" ht="18.75">
      <c r="C108" s="160"/>
      <c r="D108" s="160"/>
    </row>
    <row r="109" spans="3:4" ht="18.75">
      <c r="C109" s="160"/>
      <c r="D109" s="160"/>
    </row>
    <row r="110" spans="3:4" ht="18.75">
      <c r="C110" s="160"/>
      <c r="D110" s="160"/>
    </row>
    <row r="111" spans="3:4" ht="18.75">
      <c r="C111" s="160"/>
      <c r="D111" s="160"/>
    </row>
    <row r="112" spans="3:4" ht="18.75">
      <c r="C112" s="160"/>
      <c r="D112" s="160"/>
    </row>
    <row r="113" spans="3:4" ht="18.75">
      <c r="C113" s="160"/>
      <c r="D113" s="160"/>
    </row>
    <row r="114" spans="3:4" ht="18.75">
      <c r="C114" s="160"/>
      <c r="D114" s="160"/>
    </row>
    <row r="115" spans="3:4" ht="18.75">
      <c r="C115" s="160"/>
      <c r="D115" s="160"/>
    </row>
    <row r="116" spans="3:4" ht="18.75">
      <c r="C116" s="160"/>
      <c r="D116" s="160"/>
    </row>
    <row r="117" spans="3:4" ht="18.75">
      <c r="C117" s="160"/>
      <c r="D117" s="160"/>
    </row>
  </sheetData>
  <sheetProtection/>
  <mergeCells count="32">
    <mergeCell ref="A1:J1"/>
    <mergeCell ref="A3:A4"/>
    <mergeCell ref="B3:B4"/>
    <mergeCell ref="C3:C4"/>
    <mergeCell ref="D3:D4"/>
    <mergeCell ref="E3:E4"/>
    <mergeCell ref="J58:J69"/>
    <mergeCell ref="E58:E69"/>
    <mergeCell ref="E39:E45"/>
    <mergeCell ref="E28:E35"/>
    <mergeCell ref="E18:E24"/>
    <mergeCell ref="E11:E15"/>
    <mergeCell ref="E17:J17"/>
    <mergeCell ref="E27:J27"/>
    <mergeCell ref="E57:J57"/>
    <mergeCell ref="E49:E54"/>
    <mergeCell ref="A11:C14"/>
    <mergeCell ref="J11:J15"/>
    <mergeCell ref="J18:J24"/>
    <mergeCell ref="F3:F4"/>
    <mergeCell ref="G3:G4"/>
    <mergeCell ref="H3:H4"/>
    <mergeCell ref="I3:I4"/>
    <mergeCell ref="J3:J4"/>
    <mergeCell ref="E10:J10"/>
    <mergeCell ref="A10:C10"/>
    <mergeCell ref="J28:J35"/>
    <mergeCell ref="J39:J45"/>
    <mergeCell ref="J49:J54"/>
    <mergeCell ref="D20:D24"/>
    <mergeCell ref="E38:J38"/>
    <mergeCell ref="E48:J48"/>
  </mergeCells>
  <printOptions horizontalCentered="1"/>
  <pageMargins left="0" right="0" top="0" bottom="0" header="0.31496062992125984" footer="0.31496062992125984"/>
  <pageSetup horizontalDpi="600" verticalDpi="600" orientation="landscape" paperSize="9" scale="60" r:id="rId2"/>
  <rowBreaks count="1" manualBreakCount="1">
    <brk id="47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"/>
  <sheetViews>
    <sheetView showGridLines="0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28125" style="0" bestFit="1" customWidth="1"/>
    <col min="4" max="4" width="75.00390625" style="0" customWidth="1"/>
    <col min="5" max="5" width="12.57421875" style="0" customWidth="1"/>
    <col min="6" max="6" width="12.140625" style="0" customWidth="1"/>
  </cols>
  <sheetData>
    <row r="1" spans="1:6" s="76" customFormat="1" ht="48" customHeight="1" thickBot="1">
      <c r="A1" s="840" t="s">
        <v>344</v>
      </c>
      <c r="B1" s="841"/>
      <c r="C1" s="841"/>
      <c r="D1" s="841"/>
      <c r="E1" s="841"/>
      <c r="F1" s="842"/>
    </row>
    <row r="2" spans="1:6" s="97" customFormat="1" ht="18.75" customHeight="1">
      <c r="A2" s="928" t="s">
        <v>363</v>
      </c>
      <c r="B2" s="929"/>
      <c r="C2" s="929"/>
      <c r="D2" s="929"/>
      <c r="E2" s="929"/>
      <c r="F2" s="930"/>
    </row>
    <row r="3" spans="1:6" s="121" customFormat="1" ht="30">
      <c r="A3" s="625" t="s">
        <v>194</v>
      </c>
      <c r="B3" s="585" t="s">
        <v>345</v>
      </c>
      <c r="C3" s="584" t="s">
        <v>346</v>
      </c>
      <c r="D3" s="584" t="s">
        <v>0</v>
      </c>
      <c r="E3" s="569" t="s">
        <v>347</v>
      </c>
      <c r="F3" s="612" t="s">
        <v>1</v>
      </c>
    </row>
    <row r="4" spans="1:6" s="96" customFormat="1" ht="24.75" customHeight="1">
      <c r="A4" s="588">
        <v>1</v>
      </c>
      <c r="B4" s="357">
        <v>31101240</v>
      </c>
      <c r="C4" s="664">
        <v>64000273</v>
      </c>
      <c r="D4" s="639" t="s">
        <v>59</v>
      </c>
      <c r="E4" s="640">
        <v>1759.4499999999998</v>
      </c>
      <c r="F4" s="621">
        <v>42356</v>
      </c>
    </row>
    <row r="5" spans="1:6" s="96" customFormat="1" ht="24.75" customHeight="1">
      <c r="A5" s="588">
        <v>2</v>
      </c>
      <c r="B5" s="357">
        <v>31101259</v>
      </c>
      <c r="C5" s="664">
        <v>64000281</v>
      </c>
      <c r="D5" s="639" t="s">
        <v>60</v>
      </c>
      <c r="E5" s="640">
        <v>1759.4499999999998</v>
      </c>
      <c r="F5" s="621">
        <v>42356</v>
      </c>
    </row>
    <row r="6" spans="1:6" s="96" customFormat="1" ht="24.75" customHeight="1">
      <c r="A6" s="588">
        <v>3</v>
      </c>
      <c r="B6" s="357">
        <v>31102310</v>
      </c>
      <c r="C6" s="664">
        <v>64000290</v>
      </c>
      <c r="D6" s="639" t="s">
        <v>61</v>
      </c>
      <c r="E6" s="640">
        <v>1759.4499999999998</v>
      </c>
      <c r="F6" s="621">
        <v>42356</v>
      </c>
    </row>
    <row r="7" spans="1:6" s="96" customFormat="1" ht="24.75" customHeight="1" thickBot="1">
      <c r="A7" s="590">
        <v>4</v>
      </c>
      <c r="B7" s="56">
        <v>31102328</v>
      </c>
      <c r="C7" s="685">
        <v>64000303</v>
      </c>
      <c r="D7" s="641" t="s">
        <v>62</v>
      </c>
      <c r="E7" s="642">
        <v>1759.4499999999998</v>
      </c>
      <c r="F7" s="643">
        <v>42356</v>
      </c>
    </row>
    <row r="8" spans="2:6" ht="15">
      <c r="B8" s="1056"/>
      <c r="C8" s="1056"/>
      <c r="D8" s="1056"/>
      <c r="E8" s="644"/>
      <c r="F8" s="644"/>
    </row>
    <row r="9" spans="2:6" ht="87.75" customHeight="1">
      <c r="B9" s="931" t="s">
        <v>412</v>
      </c>
      <c r="C9" s="932"/>
      <c r="D9" s="932"/>
      <c r="E9" s="932"/>
      <c r="F9" s="932"/>
    </row>
    <row r="10" spans="2:4" ht="12.75">
      <c r="B10" s="826"/>
      <c r="C10" s="826"/>
      <c r="D10" s="826"/>
    </row>
    <row r="11" spans="2:4" ht="12.75">
      <c r="B11" s="645"/>
      <c r="C11" s="645"/>
      <c r="D11" s="645"/>
    </row>
    <row r="12" spans="2:4" ht="12.75">
      <c r="B12" s="826"/>
      <c r="C12" s="826"/>
      <c r="D12" s="826"/>
    </row>
    <row r="13" spans="2:4" ht="12.75">
      <c r="B13" s="645"/>
      <c r="C13" s="645"/>
      <c r="D13" s="645"/>
    </row>
    <row r="14" spans="2:4" ht="12.75">
      <c r="B14" s="826"/>
      <c r="C14" s="826"/>
      <c r="D14" s="826"/>
    </row>
  </sheetData>
  <sheetProtection password="D8CD" sheet="1"/>
  <mergeCells count="7">
    <mergeCell ref="A1:F1"/>
    <mergeCell ref="A2:F2"/>
    <mergeCell ref="B10:D10"/>
    <mergeCell ref="B12:D12"/>
    <mergeCell ref="B14:D14"/>
    <mergeCell ref="B9:F9"/>
    <mergeCell ref="B8:D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0.140625" style="0" bestFit="1" customWidth="1"/>
    <col min="4" max="4" width="74.7109375" style="0" customWidth="1"/>
    <col min="5" max="6" width="11.57421875" style="0" bestFit="1" customWidth="1"/>
  </cols>
  <sheetData>
    <row r="1" spans="1:6" s="76" customFormat="1" ht="49.5" customHeight="1" thickBot="1">
      <c r="A1" s="1057" t="s">
        <v>351</v>
      </c>
      <c r="B1" s="1058"/>
      <c r="C1" s="1058"/>
      <c r="D1" s="1058"/>
      <c r="E1" s="1058"/>
      <c r="F1" s="1059"/>
    </row>
    <row r="2" spans="1:6" s="97" customFormat="1" ht="18.75" customHeight="1">
      <c r="A2" s="934" t="s">
        <v>364</v>
      </c>
      <c r="B2" s="935"/>
      <c r="C2" s="935"/>
      <c r="D2" s="935"/>
      <c r="E2" s="935"/>
      <c r="F2" s="936"/>
    </row>
    <row r="3" spans="1:6" s="97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2" t="s">
        <v>1</v>
      </c>
    </row>
    <row r="4" spans="1:6" s="121" customFormat="1" ht="24.75" customHeight="1" thickBot="1">
      <c r="A4" s="634">
        <v>1</v>
      </c>
      <c r="B4" s="56">
        <v>40708128</v>
      </c>
      <c r="C4" s="685">
        <v>64004058</v>
      </c>
      <c r="D4" s="613" t="s">
        <v>368</v>
      </c>
      <c r="E4" s="614">
        <v>1682.67</v>
      </c>
      <c r="F4" s="635">
        <v>42979</v>
      </c>
    </row>
    <row r="5" spans="1:6" ht="15">
      <c r="A5" s="42"/>
      <c r="B5" s="646"/>
      <c r="C5" s="42"/>
      <c r="D5" s="42"/>
      <c r="E5" s="42"/>
      <c r="F5" s="42"/>
    </row>
    <row r="7" spans="2:4" ht="12.75">
      <c r="B7" s="843"/>
      <c r="C7" s="843"/>
      <c r="D7" s="843"/>
    </row>
    <row r="8" spans="2:4" ht="12.75">
      <c r="B8" s="167"/>
      <c r="C8" s="167"/>
      <c r="D8" s="167"/>
    </row>
    <row r="9" spans="2:4" ht="12.75">
      <c r="B9" s="826"/>
      <c r="C9" s="826"/>
      <c r="D9" s="826"/>
    </row>
    <row r="10" spans="2:4" ht="12.75">
      <c r="B10" s="167"/>
      <c r="C10" s="167"/>
      <c r="D10" s="167"/>
    </row>
    <row r="11" spans="2:4" ht="12.75">
      <c r="B11" s="826"/>
      <c r="C11" s="826"/>
      <c r="D11" s="826"/>
    </row>
  </sheetData>
  <sheetProtection password="D8CD" sheet="1"/>
  <mergeCells count="5">
    <mergeCell ref="B11:D11"/>
    <mergeCell ref="A1:F1"/>
    <mergeCell ref="A2:F2"/>
    <mergeCell ref="B7:D7"/>
    <mergeCell ref="B9:D9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19.00390625" style="0" bestFit="1" customWidth="1"/>
    <col min="3" max="3" width="10.140625" style="0" bestFit="1" customWidth="1"/>
    <col min="4" max="4" width="74.7109375" style="0" customWidth="1"/>
    <col min="5" max="6" width="11.57421875" style="0" bestFit="1" customWidth="1"/>
  </cols>
  <sheetData>
    <row r="1" spans="1:6" s="76" customFormat="1" ht="49.5" customHeight="1" thickBot="1">
      <c r="A1" s="1057" t="s">
        <v>351</v>
      </c>
      <c r="B1" s="1058"/>
      <c r="C1" s="1058"/>
      <c r="D1" s="1058"/>
      <c r="E1" s="1058"/>
      <c r="F1" s="1059"/>
    </row>
    <row r="2" spans="1:6" s="97" customFormat="1" ht="18.75" customHeight="1">
      <c r="A2" s="934" t="s">
        <v>364</v>
      </c>
      <c r="B2" s="935"/>
      <c r="C2" s="935"/>
      <c r="D2" s="935"/>
      <c r="E2" s="935"/>
      <c r="F2" s="936"/>
    </row>
    <row r="3" spans="1:6" s="97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2" t="s">
        <v>1</v>
      </c>
    </row>
    <row r="4" spans="1:6" s="121" customFormat="1" ht="36.75" customHeight="1" thickBot="1">
      <c r="A4" s="634">
        <v>1</v>
      </c>
      <c r="B4" s="634" t="s">
        <v>433</v>
      </c>
      <c r="C4" s="685">
        <v>64004265</v>
      </c>
      <c r="D4" s="613" t="s">
        <v>434</v>
      </c>
      <c r="E4" s="747">
        <v>6208.28</v>
      </c>
      <c r="F4" s="635">
        <v>44044</v>
      </c>
    </row>
    <row r="5" spans="1:6" ht="15">
      <c r="A5" s="42"/>
      <c r="B5" s="646"/>
      <c r="C5" s="42"/>
      <c r="D5" s="42"/>
      <c r="E5" s="42"/>
      <c r="F5" s="42"/>
    </row>
    <row r="6" spans="1:6" ht="63.75" customHeight="1">
      <c r="A6" s="931" t="s">
        <v>435</v>
      </c>
      <c r="B6" s="932"/>
      <c r="C6" s="932"/>
      <c r="D6" s="932"/>
      <c r="E6" s="932"/>
      <c r="F6" s="932"/>
    </row>
    <row r="7" spans="2:4" ht="12.75">
      <c r="B7" s="843"/>
      <c r="C7" s="843"/>
      <c r="D7" s="843"/>
    </row>
    <row r="8" spans="2:4" ht="12.75">
      <c r="B8" s="167"/>
      <c r="C8" s="167"/>
      <c r="D8" s="167"/>
    </row>
    <row r="9" spans="2:4" ht="12.75">
      <c r="B9" s="826"/>
      <c r="C9" s="826"/>
      <c r="D9" s="826"/>
    </row>
    <row r="10" spans="2:4" ht="12.75">
      <c r="B10" s="167"/>
      <c r="C10" s="167"/>
      <c r="D10" s="167"/>
    </row>
    <row r="11" spans="2:4" ht="12.75">
      <c r="B11" s="826"/>
      <c r="C11" s="826"/>
      <c r="D11" s="826"/>
    </row>
  </sheetData>
  <sheetProtection password="D8CD" sheet="1"/>
  <mergeCells count="6">
    <mergeCell ref="A1:F1"/>
    <mergeCell ref="A2:F2"/>
    <mergeCell ref="B7:D7"/>
    <mergeCell ref="B9:D9"/>
    <mergeCell ref="B11:D11"/>
    <mergeCell ref="A6:F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2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12.140625" style="0" bestFit="1" customWidth="1"/>
    <col min="3" max="3" width="10.140625" style="0" bestFit="1" customWidth="1"/>
    <col min="4" max="4" width="82.8515625" style="0" customWidth="1"/>
    <col min="5" max="6" width="11.57421875" style="0" bestFit="1" customWidth="1"/>
  </cols>
  <sheetData>
    <row r="1" spans="1:6" s="76" customFormat="1" ht="49.5" customHeight="1" thickBot="1">
      <c r="A1" s="1057" t="s">
        <v>351</v>
      </c>
      <c r="B1" s="1058"/>
      <c r="C1" s="1058"/>
      <c r="D1" s="1058"/>
      <c r="E1" s="1058"/>
      <c r="F1" s="1059"/>
    </row>
    <row r="2" spans="1:6" s="97" customFormat="1" ht="18.75" customHeight="1">
      <c r="A2" s="934" t="s">
        <v>365</v>
      </c>
      <c r="B2" s="935"/>
      <c r="C2" s="935"/>
      <c r="D2" s="935"/>
      <c r="E2" s="935"/>
      <c r="F2" s="936"/>
    </row>
    <row r="3" spans="1:6" s="97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2" t="s">
        <v>1</v>
      </c>
    </row>
    <row r="4" spans="1:6" s="121" customFormat="1" ht="24.75" customHeight="1">
      <c r="A4" s="636">
        <v>1</v>
      </c>
      <c r="B4" s="357">
        <v>30304105</v>
      </c>
      <c r="C4" s="664">
        <v>64000915</v>
      </c>
      <c r="D4" s="566" t="s">
        <v>55</v>
      </c>
      <c r="E4" s="562">
        <v>500</v>
      </c>
      <c r="F4" s="637">
        <v>39022</v>
      </c>
    </row>
    <row r="5" spans="1:6" s="121" customFormat="1" ht="24.75" customHeight="1" thickBot="1">
      <c r="A5" s="634">
        <v>2</v>
      </c>
      <c r="B5" s="56">
        <v>30304091</v>
      </c>
      <c r="C5" s="685">
        <v>64004140</v>
      </c>
      <c r="D5" s="613" t="s">
        <v>369</v>
      </c>
      <c r="E5" s="614">
        <v>500</v>
      </c>
      <c r="F5" s="635">
        <v>39022</v>
      </c>
    </row>
    <row r="6" spans="1:6" ht="15">
      <c r="A6" s="42"/>
      <c r="B6" s="42"/>
      <c r="C6" s="42"/>
      <c r="D6" s="42"/>
      <c r="E6" s="42"/>
      <c r="F6" s="42"/>
    </row>
    <row r="8" spans="2:4" ht="12.75">
      <c r="B8" s="826"/>
      <c r="C8" s="826"/>
      <c r="D8" s="826"/>
    </row>
    <row r="9" spans="2:4" ht="12.75">
      <c r="B9" s="645"/>
      <c r="C9" s="645"/>
      <c r="D9" s="645"/>
    </row>
    <row r="10" spans="2:4" ht="12.75">
      <c r="B10" s="826"/>
      <c r="C10" s="826"/>
      <c r="D10" s="826"/>
    </row>
    <row r="11" spans="2:4" ht="12.75">
      <c r="B11" s="645"/>
      <c r="C11" s="645"/>
      <c r="D11" s="645"/>
    </row>
    <row r="12" spans="2:4" ht="12.75">
      <c r="B12" s="826"/>
      <c r="C12" s="826"/>
      <c r="D12" s="826"/>
    </row>
  </sheetData>
  <sheetProtection password="D8CD" sheet="1"/>
  <mergeCells count="5">
    <mergeCell ref="B12:D12"/>
    <mergeCell ref="A1:F1"/>
    <mergeCell ref="A2:F2"/>
    <mergeCell ref="B8:D8"/>
    <mergeCell ref="B10:D1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T10"/>
  <sheetViews>
    <sheetView showGridLines="0" zoomScale="90" zoomScaleNormal="90" zoomScalePageLayoutView="0" workbookViewId="0" topLeftCell="A1">
      <selection activeCell="B3" sqref="B3:M3"/>
    </sheetView>
  </sheetViews>
  <sheetFormatPr defaultColWidth="9.140625" defaultRowHeight="12.75"/>
  <cols>
    <col min="1" max="1" width="2.8515625" style="0" customWidth="1"/>
    <col min="2" max="2" width="11.7109375" style="0" customWidth="1"/>
    <col min="3" max="3" width="57.00390625" style="0" customWidth="1"/>
    <col min="4" max="4" width="5.00390625" style="0" bestFit="1" customWidth="1"/>
    <col min="5" max="5" width="7.28125" style="0" bestFit="1" customWidth="1"/>
    <col min="6" max="6" width="10.140625" style="0" bestFit="1" customWidth="1"/>
    <col min="7" max="7" width="36.00390625" style="5" customWidth="1"/>
    <col min="8" max="8" width="4.8515625" style="0" customWidth="1"/>
    <col min="9" max="9" width="6.00390625" style="0" bestFit="1" customWidth="1"/>
    <col min="10" max="10" width="8.57421875" style="0" customWidth="1"/>
    <col min="11" max="12" width="11.57421875" style="0" customWidth="1"/>
    <col min="13" max="13" width="11.00390625" style="0" customWidth="1"/>
    <col min="14" max="14" width="1.1484375" style="0" customWidth="1"/>
    <col min="15" max="15" width="11.57421875" style="0" bestFit="1" customWidth="1"/>
    <col min="16" max="16" width="1.1484375" style="0" customWidth="1"/>
  </cols>
  <sheetData>
    <row r="1" spans="1:14" ht="39.75" customHeight="1">
      <c r="A1" s="794" t="s">
        <v>2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94"/>
      <c r="N1" s="84"/>
    </row>
    <row r="2" spans="1:14" ht="39.75" customHeight="1">
      <c r="A2" s="505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94"/>
      <c r="N2" s="84"/>
    </row>
    <row r="3" spans="2:13" ht="60.75" customHeight="1">
      <c r="B3" s="813" t="s">
        <v>229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</row>
    <row r="5" spans="1:15" s="245" customFormat="1" ht="93" customHeight="1">
      <c r="A5" s="341"/>
      <c r="B5" s="815" t="s">
        <v>227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7"/>
      <c r="N5" s="96"/>
      <c r="O5" s="96"/>
    </row>
    <row r="6" spans="2:13" ht="15">
      <c r="B6" s="245"/>
      <c r="C6" s="245"/>
      <c r="D6" s="245"/>
      <c r="E6" s="245"/>
      <c r="F6" s="245"/>
      <c r="G6" s="367"/>
      <c r="H6" s="245"/>
      <c r="I6" s="245"/>
      <c r="J6" s="245"/>
      <c r="K6" s="245"/>
      <c r="L6" s="245"/>
      <c r="M6" s="245"/>
    </row>
    <row r="7" spans="1:15" s="272" customFormat="1" ht="191.25" customHeight="1">
      <c r="A7" s="341"/>
      <c r="B7" s="815" t="s">
        <v>228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7"/>
      <c r="N7" s="104"/>
      <c r="O7" s="104"/>
    </row>
    <row r="8" spans="1:15" ht="63.75" customHeight="1">
      <c r="A8" s="96"/>
      <c r="B8" s="96"/>
      <c r="C8" s="96"/>
      <c r="D8" s="96"/>
      <c r="E8" s="96"/>
      <c r="F8" s="96"/>
      <c r="G8" s="342"/>
      <c r="H8" s="96"/>
      <c r="I8" s="96"/>
      <c r="J8" s="96"/>
      <c r="K8" s="96"/>
      <c r="L8" s="96"/>
      <c r="M8" s="96"/>
      <c r="N8" s="96"/>
      <c r="O8" s="96"/>
    </row>
    <row r="9" spans="1:15" ht="15">
      <c r="A9" s="786"/>
      <c r="B9" s="787"/>
      <c r="C9" s="787"/>
      <c r="D9" s="787"/>
      <c r="E9" s="787"/>
      <c r="F9" s="787"/>
      <c r="G9" s="787"/>
      <c r="H9" s="507"/>
      <c r="I9" s="507"/>
      <c r="J9" s="507"/>
      <c r="K9" s="507"/>
      <c r="L9" s="507"/>
      <c r="M9" s="788"/>
      <c r="N9" s="788"/>
      <c r="O9" s="96"/>
    </row>
    <row r="10" spans="1:20" ht="14.25">
      <c r="A10" s="344"/>
      <c r="B10" s="96"/>
      <c r="C10" s="96"/>
      <c r="D10" s="96"/>
      <c r="E10" s="344"/>
      <c r="F10" s="96"/>
      <c r="G10" s="274"/>
      <c r="H10" s="274"/>
      <c r="I10" s="274"/>
      <c r="J10" s="345"/>
      <c r="K10" s="345"/>
      <c r="L10" s="274"/>
      <c r="M10" s="96"/>
      <c r="N10" s="346"/>
      <c r="O10" s="347"/>
      <c r="P10" s="332"/>
      <c r="Q10" s="332"/>
      <c r="S10" s="83"/>
      <c r="T10" s="332"/>
    </row>
  </sheetData>
  <sheetProtection/>
  <mergeCells count="6">
    <mergeCell ref="A1:L1"/>
    <mergeCell ref="B3:M3"/>
    <mergeCell ref="B5:M5"/>
    <mergeCell ref="B7:M7"/>
    <mergeCell ref="A9:G9"/>
    <mergeCell ref="M9:N9"/>
  </mergeCells>
  <printOptions horizontalCentered="1"/>
  <pageMargins left="0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0.140625" style="0" bestFit="1" customWidth="1"/>
    <col min="4" max="4" width="71.57421875" style="0" customWidth="1"/>
    <col min="5" max="6" width="11.57421875" style="0" bestFit="1" customWidth="1"/>
  </cols>
  <sheetData>
    <row r="1" spans="1:6" s="76" customFormat="1" ht="49.5" customHeight="1" thickBot="1">
      <c r="A1" s="1057" t="s">
        <v>351</v>
      </c>
      <c r="B1" s="1058"/>
      <c r="C1" s="1058"/>
      <c r="D1" s="1058"/>
      <c r="E1" s="1058"/>
      <c r="F1" s="1059"/>
    </row>
    <row r="2" spans="1:6" s="97" customFormat="1" ht="18.75" customHeight="1">
      <c r="A2" s="934" t="s">
        <v>367</v>
      </c>
      <c r="B2" s="935"/>
      <c r="C2" s="935"/>
      <c r="D2" s="935"/>
      <c r="E2" s="935"/>
      <c r="F2" s="936"/>
    </row>
    <row r="3" spans="1:6" s="97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2" t="s">
        <v>1</v>
      </c>
    </row>
    <row r="4" spans="1:6" s="121" customFormat="1" ht="24.75" customHeight="1">
      <c r="A4" s="636">
        <v>1</v>
      </c>
      <c r="B4" s="357">
        <v>40201066</v>
      </c>
      <c r="C4" s="664">
        <v>64001059</v>
      </c>
      <c r="D4" s="566" t="s">
        <v>45</v>
      </c>
      <c r="E4" s="562">
        <v>188</v>
      </c>
      <c r="F4" s="637">
        <v>43556</v>
      </c>
    </row>
    <row r="5" spans="1:6" s="121" customFormat="1" ht="24.75" customHeight="1">
      <c r="A5" s="636">
        <v>2</v>
      </c>
      <c r="B5" s="357">
        <v>41301285</v>
      </c>
      <c r="C5" s="664">
        <v>64000613</v>
      </c>
      <c r="D5" s="566" t="s">
        <v>43</v>
      </c>
      <c r="E5" s="562">
        <v>31.09</v>
      </c>
      <c r="F5" s="637">
        <v>39345</v>
      </c>
    </row>
    <row r="6" spans="1:6" s="121" customFormat="1" ht="24.75" customHeight="1">
      <c r="A6" s="636">
        <v>3</v>
      </c>
      <c r="B6" s="357">
        <v>31206050</v>
      </c>
      <c r="C6" s="664">
        <v>64001067</v>
      </c>
      <c r="D6" s="566" t="s">
        <v>47</v>
      </c>
      <c r="E6" s="562">
        <v>42.72</v>
      </c>
      <c r="F6" s="637">
        <v>39345</v>
      </c>
    </row>
    <row r="7" spans="1:6" s="121" customFormat="1" ht="24.75" customHeight="1" thickBot="1">
      <c r="A7" s="634">
        <v>4</v>
      </c>
      <c r="B7" s="56">
        <v>31206220</v>
      </c>
      <c r="C7" s="685">
        <v>64001288</v>
      </c>
      <c r="D7" s="613" t="s">
        <v>54</v>
      </c>
      <c r="E7" s="614">
        <v>195.75</v>
      </c>
      <c r="F7" s="635">
        <v>43556</v>
      </c>
    </row>
    <row r="9" spans="2:6" ht="131.25" customHeight="1">
      <c r="B9" s="933" t="s">
        <v>413</v>
      </c>
      <c r="C9" s="933"/>
      <c r="D9" s="933"/>
      <c r="E9" s="933"/>
      <c r="F9" s="933"/>
    </row>
    <row r="10" spans="2:6" ht="116.25" customHeight="1">
      <c r="B10" s="933"/>
      <c r="C10" s="933"/>
      <c r="D10" s="933"/>
      <c r="E10" s="933"/>
      <c r="F10" s="933"/>
    </row>
    <row r="11" spans="2:6" ht="43.5" customHeight="1">
      <c r="B11" s="933"/>
      <c r="C11" s="933"/>
      <c r="D11" s="933"/>
      <c r="E11" s="933"/>
      <c r="F11" s="933"/>
    </row>
    <row r="12" spans="2:4" ht="12.75">
      <c r="B12" s="826"/>
      <c r="C12" s="826"/>
      <c r="D12" s="826"/>
    </row>
    <row r="13" spans="2:4" ht="12.75">
      <c r="B13" s="645"/>
      <c r="C13" s="645"/>
      <c r="D13" s="645"/>
    </row>
    <row r="14" spans="2:4" ht="12.75">
      <c r="B14" s="826"/>
      <c r="C14" s="826"/>
      <c r="D14" s="826"/>
    </row>
  </sheetData>
  <sheetProtection password="D8CD" sheet="1"/>
  <mergeCells count="5">
    <mergeCell ref="B12:D12"/>
    <mergeCell ref="B14:D14"/>
    <mergeCell ref="A1:F1"/>
    <mergeCell ref="A2:F2"/>
    <mergeCell ref="B9:F1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0.140625" style="0" bestFit="1" customWidth="1"/>
    <col min="4" max="4" width="71.57421875" style="0" customWidth="1"/>
    <col min="5" max="6" width="11.57421875" style="0" bestFit="1" customWidth="1"/>
  </cols>
  <sheetData>
    <row r="1" spans="1:6" s="76" customFormat="1" ht="49.5" customHeight="1" thickBot="1">
      <c r="A1" s="1057" t="s">
        <v>351</v>
      </c>
      <c r="B1" s="1058"/>
      <c r="C1" s="1058"/>
      <c r="D1" s="1058"/>
      <c r="E1" s="1058"/>
      <c r="F1" s="1059"/>
    </row>
    <row r="2" spans="1:6" s="97" customFormat="1" ht="18.75" customHeight="1">
      <c r="A2" s="934" t="s">
        <v>366</v>
      </c>
      <c r="B2" s="935"/>
      <c r="C2" s="935"/>
      <c r="D2" s="935"/>
      <c r="E2" s="935"/>
      <c r="F2" s="936"/>
    </row>
    <row r="3" spans="1:6" s="97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2" t="s">
        <v>1</v>
      </c>
    </row>
    <row r="4" spans="1:6" s="121" customFormat="1" ht="30" customHeight="1" thickBot="1">
      <c r="A4" s="634">
        <v>1</v>
      </c>
      <c r="B4" s="56">
        <v>40808289</v>
      </c>
      <c r="C4" s="685">
        <v>64004190</v>
      </c>
      <c r="D4" s="638" t="s">
        <v>370</v>
      </c>
      <c r="E4" s="614">
        <v>1953.28</v>
      </c>
      <c r="F4" s="635">
        <v>44470</v>
      </c>
    </row>
    <row r="5" spans="1:6" ht="30.75" thickBot="1">
      <c r="A5" s="634">
        <v>2</v>
      </c>
      <c r="B5" s="56">
        <v>40808297</v>
      </c>
      <c r="C5" s="685">
        <v>64004261</v>
      </c>
      <c r="D5" s="638" t="s">
        <v>422</v>
      </c>
      <c r="E5" s="614">
        <v>1953.28</v>
      </c>
      <c r="F5" s="635">
        <v>44470</v>
      </c>
    </row>
    <row r="8" spans="2:4" ht="12.75">
      <c r="B8" s="826"/>
      <c r="C8" s="826"/>
      <c r="D8" s="826"/>
    </row>
    <row r="9" spans="2:4" ht="12.75">
      <c r="B9" s="645"/>
      <c r="C9" s="645"/>
      <c r="D9" s="645"/>
    </row>
    <row r="10" spans="2:4" ht="12.75">
      <c r="B10" s="826"/>
      <c r="C10" s="826"/>
      <c r="D10" s="826"/>
    </row>
    <row r="11" spans="2:4" ht="12.75">
      <c r="B11" s="645"/>
      <c r="C11" s="645"/>
      <c r="D11" s="645"/>
    </row>
  </sheetData>
  <sheetProtection password="D8CD" sheet="1"/>
  <mergeCells count="4">
    <mergeCell ref="A1:F1"/>
    <mergeCell ref="A2:F2"/>
    <mergeCell ref="B8:D8"/>
    <mergeCell ref="B10:D1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1" width="5.7109375" style="0" customWidth="1"/>
    <col min="2" max="2" width="19.00390625" style="0" bestFit="1" customWidth="1"/>
    <col min="3" max="3" width="10.140625" style="0" bestFit="1" customWidth="1"/>
    <col min="4" max="4" width="74.7109375" style="0" customWidth="1"/>
    <col min="5" max="6" width="11.57421875" style="0" bestFit="1" customWidth="1"/>
  </cols>
  <sheetData>
    <row r="1" spans="1:6" s="76" customFormat="1" ht="49.5" customHeight="1" thickBot="1">
      <c r="A1" s="1057" t="s">
        <v>351</v>
      </c>
      <c r="B1" s="1058"/>
      <c r="C1" s="1058"/>
      <c r="D1" s="1058"/>
      <c r="E1" s="1058"/>
      <c r="F1" s="1059"/>
    </row>
    <row r="2" spans="1:6" s="97" customFormat="1" ht="18.75" customHeight="1">
      <c r="A2" s="934" t="s">
        <v>364</v>
      </c>
      <c r="B2" s="935"/>
      <c r="C2" s="935"/>
      <c r="D2" s="935"/>
      <c r="E2" s="935"/>
      <c r="F2" s="936"/>
    </row>
    <row r="3" spans="1:6" s="97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2" t="s">
        <v>1</v>
      </c>
    </row>
    <row r="4" spans="1:6" s="121" customFormat="1" ht="34.5" customHeight="1" thickBot="1">
      <c r="A4" s="634">
        <v>1</v>
      </c>
      <c r="B4" s="634">
        <v>30912296</v>
      </c>
      <c r="C4" s="685">
        <v>64004270</v>
      </c>
      <c r="D4" s="613" t="s">
        <v>444</v>
      </c>
      <c r="E4" s="614">
        <v>138000</v>
      </c>
      <c r="F4" s="635">
        <v>44585</v>
      </c>
    </row>
    <row r="5" spans="1:6" ht="15">
      <c r="A5" s="42"/>
      <c r="B5" s="646"/>
      <c r="C5" s="42"/>
      <c r="D5" s="42"/>
      <c r="E5" s="42"/>
      <c r="F5" s="42"/>
    </row>
    <row r="6" spans="1:5" ht="69.75" customHeight="1">
      <c r="A6" s="931" t="s">
        <v>451</v>
      </c>
      <c r="B6" s="932"/>
      <c r="C6" s="932"/>
      <c r="D6" s="932"/>
      <c r="E6" s="932"/>
    </row>
    <row r="7" spans="2:4" ht="12.75">
      <c r="B7" s="843"/>
      <c r="C7" s="843"/>
      <c r="D7" s="843"/>
    </row>
    <row r="8" spans="2:4" ht="12.75">
      <c r="B8" s="167"/>
      <c r="C8" s="167"/>
      <c r="D8" s="167"/>
    </row>
    <row r="9" spans="2:4" ht="12.75">
      <c r="B9" s="826"/>
      <c r="C9" s="826"/>
      <c r="D9" s="826"/>
    </row>
    <row r="10" spans="2:4" ht="12.75">
      <c r="B10" s="167"/>
      <c r="C10" s="167"/>
      <c r="D10" s="167"/>
    </row>
    <row r="11" spans="2:4" ht="12.75">
      <c r="B11" s="826"/>
      <c r="C11" s="826"/>
      <c r="D11" s="826"/>
    </row>
  </sheetData>
  <sheetProtection password="D70D" sheet="1"/>
  <mergeCells count="6">
    <mergeCell ref="B11:D11"/>
    <mergeCell ref="B7:D7"/>
    <mergeCell ref="B9:D9"/>
    <mergeCell ref="A1:F1"/>
    <mergeCell ref="A2:F2"/>
    <mergeCell ref="A6:E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tabSelected="1" zoomScalePageLayoutView="0" workbookViewId="0" topLeftCell="A1">
      <selection activeCell="H6" sqref="H6"/>
    </sheetView>
  </sheetViews>
  <sheetFormatPr defaultColWidth="9.140625" defaultRowHeight="12.75"/>
  <cols>
    <col min="1" max="1" width="5.7109375" style="0" customWidth="1"/>
    <col min="2" max="2" width="19.00390625" style="0" bestFit="1" customWidth="1"/>
    <col min="3" max="3" width="10.140625" style="0" bestFit="1" customWidth="1"/>
    <col min="4" max="4" width="74.7109375" style="0" customWidth="1"/>
    <col min="5" max="6" width="11.57421875" style="0" bestFit="1" customWidth="1"/>
  </cols>
  <sheetData>
    <row r="1" spans="1:6" s="76" customFormat="1" ht="49.5" customHeight="1" thickBot="1">
      <c r="A1" s="1057" t="s">
        <v>351</v>
      </c>
      <c r="B1" s="1058"/>
      <c r="C1" s="1058"/>
      <c r="D1" s="1058"/>
      <c r="E1" s="1058"/>
      <c r="F1" s="1059"/>
    </row>
    <row r="2" spans="1:6" s="97" customFormat="1" ht="18.75" customHeight="1">
      <c r="A2" s="934" t="s">
        <v>452</v>
      </c>
      <c r="B2" s="935"/>
      <c r="C2" s="935"/>
      <c r="D2" s="935"/>
      <c r="E2" s="935"/>
      <c r="F2" s="936"/>
    </row>
    <row r="3" spans="1:6" s="97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2" t="s">
        <v>1</v>
      </c>
    </row>
    <row r="4" spans="1:6" s="121" customFormat="1" ht="34.5" customHeight="1" thickBot="1">
      <c r="A4" s="634">
        <v>1</v>
      </c>
      <c r="B4" s="634">
        <v>20104138</v>
      </c>
      <c r="C4" s="685">
        <v>64004271</v>
      </c>
      <c r="D4" s="613" t="s">
        <v>453</v>
      </c>
      <c r="E4" s="614">
        <v>349.8</v>
      </c>
      <c r="F4" s="635">
        <v>44869</v>
      </c>
    </row>
    <row r="5" spans="1:6" ht="15">
      <c r="A5" s="42"/>
      <c r="B5" s="646"/>
      <c r="C5" s="42"/>
      <c r="D5" s="42"/>
      <c r="E5" s="42"/>
      <c r="F5" s="42"/>
    </row>
    <row r="6" spans="1:5" ht="81" customHeight="1">
      <c r="A6" s="931" t="s">
        <v>454</v>
      </c>
      <c r="B6" s="932"/>
      <c r="C6" s="932"/>
      <c r="D6" s="932"/>
      <c r="E6" s="932"/>
    </row>
    <row r="7" spans="2:4" ht="12.75">
      <c r="B7" s="843"/>
      <c r="C7" s="843"/>
      <c r="D7" s="843"/>
    </row>
    <row r="8" spans="2:4" ht="12.75">
      <c r="B8" s="167"/>
      <c r="C8" s="167"/>
      <c r="D8" s="167"/>
    </row>
    <row r="9" spans="2:4" ht="12.75">
      <c r="B9" s="826"/>
      <c r="C9" s="826"/>
      <c r="D9" s="826"/>
    </row>
    <row r="10" spans="2:4" ht="12.75">
      <c r="B10" s="167"/>
      <c r="C10" s="167"/>
      <c r="D10" s="167"/>
    </row>
    <row r="11" spans="2:4" ht="12.75">
      <c r="B11" s="826"/>
      <c r="C11" s="826"/>
      <c r="D11" s="826"/>
    </row>
  </sheetData>
  <sheetProtection password="D70D" sheet="1" objects="1" scenarios="1"/>
  <mergeCells count="6">
    <mergeCell ref="A1:F1"/>
    <mergeCell ref="A2:F2"/>
    <mergeCell ref="A6:E6"/>
    <mergeCell ref="B7:D7"/>
    <mergeCell ref="B9:D9"/>
    <mergeCell ref="B11:D1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8000"/>
  </sheetPr>
  <dimension ref="A1:X15"/>
  <sheetViews>
    <sheetView showGridLines="0" zoomScale="90" zoomScaleNormal="90" zoomScalePageLayoutView="0" workbookViewId="0" topLeftCell="B1">
      <selection activeCell="B7" sqref="A7:IV7"/>
    </sheetView>
  </sheetViews>
  <sheetFormatPr defaultColWidth="9.140625" defaultRowHeight="12.75"/>
  <cols>
    <col min="1" max="1" width="2.00390625" style="0" hidden="1" customWidth="1"/>
    <col min="2" max="2" width="12.00390625" style="0" bestFit="1" customWidth="1"/>
    <col min="3" max="3" width="61.00390625" style="0" customWidth="1"/>
    <col min="4" max="4" width="4.7109375" style="0" bestFit="1" customWidth="1"/>
    <col min="5" max="5" width="7.57421875" style="0" bestFit="1" customWidth="1"/>
    <col min="6" max="6" width="10.140625" style="0" bestFit="1" customWidth="1"/>
    <col min="7" max="7" width="34.00390625" style="0" bestFit="1" customWidth="1"/>
    <col min="8" max="9" width="6.7109375" style="0" bestFit="1" customWidth="1"/>
    <col min="10" max="10" width="7.140625" style="0" bestFit="1" customWidth="1"/>
    <col min="11" max="11" width="8.00390625" style="0" bestFit="1" customWidth="1"/>
    <col min="12" max="12" width="16.00390625" style="0" customWidth="1"/>
    <col min="13" max="13" width="11.57421875" style="0" bestFit="1" customWidth="1"/>
    <col min="14" max="14" width="14.57421875" style="0" customWidth="1"/>
  </cols>
  <sheetData>
    <row r="1" spans="1:14" ht="45.75" customHeight="1" thickBot="1">
      <c r="A1" s="1061" t="s">
        <v>2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3"/>
      <c r="N1" s="1064"/>
    </row>
    <row r="2" spans="1:14" ht="18.75">
      <c r="A2" s="1017" t="s">
        <v>41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65"/>
      <c r="N2" s="1066"/>
    </row>
    <row r="3" spans="1:14" ht="51" customHeight="1">
      <c r="A3" s="15"/>
      <c r="B3" s="24" t="s">
        <v>4</v>
      </c>
      <c r="C3" s="16" t="s">
        <v>0</v>
      </c>
      <c r="D3" s="39" t="s">
        <v>30</v>
      </c>
      <c r="E3" s="43" t="s">
        <v>32</v>
      </c>
      <c r="F3" s="23" t="s">
        <v>31</v>
      </c>
      <c r="G3" s="10" t="s">
        <v>0</v>
      </c>
      <c r="H3" s="25" t="s">
        <v>33</v>
      </c>
      <c r="I3" s="25" t="s">
        <v>34</v>
      </c>
      <c r="J3" s="25" t="s">
        <v>35</v>
      </c>
      <c r="K3" s="25" t="s">
        <v>36</v>
      </c>
      <c r="L3" s="25" t="s">
        <v>37</v>
      </c>
      <c r="M3" s="17" t="s">
        <v>1</v>
      </c>
      <c r="N3" s="18" t="s">
        <v>3</v>
      </c>
    </row>
    <row r="4" spans="1:14" ht="15.75">
      <c r="A4" s="28">
        <v>1</v>
      </c>
      <c r="B4" s="32" t="s">
        <v>46</v>
      </c>
      <c r="C4" s="4" t="s">
        <v>45</v>
      </c>
      <c r="D4" s="45">
        <v>1</v>
      </c>
      <c r="E4" s="38">
        <v>98</v>
      </c>
      <c r="F4" s="29">
        <v>64001059</v>
      </c>
      <c r="G4" s="30" t="s">
        <v>117</v>
      </c>
      <c r="H4" s="26">
        <v>4.15</v>
      </c>
      <c r="I4" s="26">
        <v>16.51</v>
      </c>
      <c r="J4" s="31">
        <v>40.34</v>
      </c>
      <c r="K4" s="27">
        <f>SUM(H4+I4+J4)</f>
        <v>61.00000000000001</v>
      </c>
      <c r="L4" s="31" t="s">
        <v>38</v>
      </c>
      <c r="M4" s="36" t="s">
        <v>44</v>
      </c>
      <c r="N4" s="19"/>
    </row>
    <row r="5" spans="1:14" ht="15.75">
      <c r="A5" s="28">
        <v>2</v>
      </c>
      <c r="B5" s="32" t="s">
        <v>42</v>
      </c>
      <c r="C5" s="4" t="s">
        <v>43</v>
      </c>
      <c r="D5" s="45">
        <v>1</v>
      </c>
      <c r="E5" s="38">
        <v>98</v>
      </c>
      <c r="F5" s="29">
        <v>64000613</v>
      </c>
      <c r="G5" s="30" t="s">
        <v>118</v>
      </c>
      <c r="H5" s="26">
        <v>2.93</v>
      </c>
      <c r="I5" s="26">
        <v>2.6</v>
      </c>
      <c r="J5" s="31">
        <v>25.56</v>
      </c>
      <c r="K5" s="27">
        <f>SUM(H5+I5+J5)</f>
        <v>31.09</v>
      </c>
      <c r="L5" s="31" t="s">
        <v>38</v>
      </c>
      <c r="M5" s="36" t="s">
        <v>44</v>
      </c>
      <c r="N5" s="19"/>
    </row>
    <row r="6" spans="1:14" ht="15.75">
      <c r="A6" s="28">
        <v>3</v>
      </c>
      <c r="B6" s="32" t="s">
        <v>139</v>
      </c>
      <c r="C6" s="4" t="s">
        <v>47</v>
      </c>
      <c r="D6" s="46">
        <v>1</v>
      </c>
      <c r="E6" s="38">
        <v>98</v>
      </c>
      <c r="F6" s="33">
        <v>64001067</v>
      </c>
      <c r="G6" s="53" t="s">
        <v>119</v>
      </c>
      <c r="H6" s="37">
        <v>8.16</v>
      </c>
      <c r="I6" s="37">
        <v>9</v>
      </c>
      <c r="J6" s="34">
        <v>25.56</v>
      </c>
      <c r="K6" s="27">
        <f aca="true" t="shared" si="0" ref="K6:K11">SUM(H6+I6+J6)</f>
        <v>42.72</v>
      </c>
      <c r="L6" s="35" t="s">
        <v>39</v>
      </c>
      <c r="M6" s="36" t="s">
        <v>44</v>
      </c>
      <c r="N6" s="19"/>
    </row>
    <row r="7" spans="1:14" ht="30">
      <c r="A7" s="28">
        <v>4</v>
      </c>
      <c r="B7" s="65" t="s">
        <v>140</v>
      </c>
      <c r="C7" s="69" t="s">
        <v>48</v>
      </c>
      <c r="D7" s="75">
        <v>1</v>
      </c>
      <c r="E7" s="74">
        <v>98</v>
      </c>
      <c r="F7" s="70">
        <v>64001091</v>
      </c>
      <c r="G7" s="71" t="s">
        <v>120</v>
      </c>
      <c r="H7" s="72">
        <v>8.16</v>
      </c>
      <c r="I7" s="72">
        <v>9</v>
      </c>
      <c r="J7" s="66">
        <v>25.56</v>
      </c>
      <c r="K7" s="64">
        <f t="shared" si="0"/>
        <v>42.72</v>
      </c>
      <c r="L7" s="67" t="s">
        <v>39</v>
      </c>
      <c r="M7" s="68" t="s">
        <v>44</v>
      </c>
      <c r="N7" s="73"/>
    </row>
    <row r="8" spans="1:14" ht="30">
      <c r="A8" s="28">
        <v>5</v>
      </c>
      <c r="B8" s="65" t="s">
        <v>141</v>
      </c>
      <c r="C8" s="69" t="s">
        <v>49</v>
      </c>
      <c r="D8" s="75">
        <v>1</v>
      </c>
      <c r="E8" s="74">
        <v>98</v>
      </c>
      <c r="F8" s="70">
        <v>64001156</v>
      </c>
      <c r="G8" s="71" t="s">
        <v>121</v>
      </c>
      <c r="H8" s="72">
        <v>8.16</v>
      </c>
      <c r="I8" s="72">
        <v>9</v>
      </c>
      <c r="J8" s="66">
        <v>25.56</v>
      </c>
      <c r="K8" s="64">
        <f>SUM(H8+I8+J8)</f>
        <v>42.72</v>
      </c>
      <c r="L8" s="67" t="s">
        <v>39</v>
      </c>
      <c r="M8" s="68" t="s">
        <v>44</v>
      </c>
      <c r="N8" s="73"/>
    </row>
    <row r="9" spans="1:14" ht="30">
      <c r="A9" s="28">
        <v>6</v>
      </c>
      <c r="B9" s="65" t="s">
        <v>50</v>
      </c>
      <c r="C9" s="69" t="s">
        <v>51</v>
      </c>
      <c r="D9" s="75">
        <v>1</v>
      </c>
      <c r="E9" s="74">
        <v>98</v>
      </c>
      <c r="F9" s="70">
        <v>64001210</v>
      </c>
      <c r="G9" s="71" t="s">
        <v>122</v>
      </c>
      <c r="H9" s="72">
        <v>2.93</v>
      </c>
      <c r="I9" s="72">
        <v>2.6</v>
      </c>
      <c r="J9" s="66">
        <v>25.56</v>
      </c>
      <c r="K9" s="64">
        <f t="shared" si="0"/>
        <v>31.09</v>
      </c>
      <c r="L9" s="67" t="s">
        <v>39</v>
      </c>
      <c r="M9" s="68" t="s">
        <v>44</v>
      </c>
      <c r="N9" s="73"/>
    </row>
    <row r="10" spans="1:14" ht="45">
      <c r="A10" s="28">
        <v>7</v>
      </c>
      <c r="B10" s="65" t="s">
        <v>142</v>
      </c>
      <c r="C10" s="69" t="s">
        <v>52</v>
      </c>
      <c r="D10" s="75">
        <v>1</v>
      </c>
      <c r="E10" s="74">
        <v>98</v>
      </c>
      <c r="F10" s="70">
        <v>64001075</v>
      </c>
      <c r="G10" s="71" t="s">
        <v>123</v>
      </c>
      <c r="H10" s="72">
        <v>11.98</v>
      </c>
      <c r="I10" s="72">
        <v>6.94</v>
      </c>
      <c r="J10" s="66">
        <v>25.56</v>
      </c>
      <c r="K10" s="64">
        <f t="shared" si="0"/>
        <v>44.480000000000004</v>
      </c>
      <c r="L10" s="67" t="s">
        <v>39</v>
      </c>
      <c r="M10" s="68" t="s">
        <v>44</v>
      </c>
      <c r="N10" s="73"/>
    </row>
    <row r="11" spans="1:14" ht="16.5" thickBot="1">
      <c r="A11" s="11">
        <v>8</v>
      </c>
      <c r="B11" s="9" t="s">
        <v>53</v>
      </c>
      <c r="C11" s="20" t="s">
        <v>54</v>
      </c>
      <c r="D11" s="12">
        <v>1</v>
      </c>
      <c r="E11" s="44">
        <v>98</v>
      </c>
      <c r="F11" s="8">
        <v>64001288</v>
      </c>
      <c r="G11" s="54" t="s">
        <v>124</v>
      </c>
      <c r="H11" s="13">
        <v>23.06</v>
      </c>
      <c r="I11" s="13">
        <v>12.61</v>
      </c>
      <c r="J11" s="14">
        <v>88.7</v>
      </c>
      <c r="K11" s="6">
        <f t="shared" si="0"/>
        <v>124.37</v>
      </c>
      <c r="L11" s="14" t="s">
        <v>38</v>
      </c>
      <c r="M11" s="21" t="s">
        <v>44</v>
      </c>
      <c r="N11" s="22"/>
    </row>
    <row r="12" spans="2:3" ht="15">
      <c r="B12" s="1067" t="s">
        <v>105</v>
      </c>
      <c r="C12" s="1067"/>
    </row>
    <row r="14" spans="2:3" ht="12.75">
      <c r="B14" s="1068" t="s">
        <v>144</v>
      </c>
      <c r="C14" s="1068"/>
    </row>
    <row r="15" spans="2:24" ht="12.75">
      <c r="B15" s="1060" t="s">
        <v>145</v>
      </c>
      <c r="C15" s="1060"/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</row>
  </sheetData>
  <sheetProtection/>
  <mergeCells count="7">
    <mergeCell ref="B15:X15"/>
    <mergeCell ref="A1:L1"/>
    <mergeCell ref="M1:N1"/>
    <mergeCell ref="A2:L2"/>
    <mergeCell ref="M2:N2"/>
    <mergeCell ref="B12:C12"/>
    <mergeCell ref="B14:C14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00"/>
  </sheetPr>
  <dimension ref="B1:K25"/>
  <sheetViews>
    <sheetView showGridLines="0" zoomScalePageLayoutView="0" workbookViewId="0" topLeftCell="A1">
      <selection activeCell="E12" sqref="E12:F14"/>
    </sheetView>
  </sheetViews>
  <sheetFormatPr defaultColWidth="9.140625" defaultRowHeight="12.75"/>
  <cols>
    <col min="1" max="1" width="1.1484375" style="0" customWidth="1"/>
    <col min="2" max="2" width="1.28515625" style="0" customWidth="1"/>
    <col min="3" max="3" width="7.8515625" style="0" customWidth="1"/>
    <col min="4" max="4" width="0.9921875" style="0" customWidth="1"/>
    <col min="5" max="5" width="93.421875" style="0" customWidth="1"/>
    <col min="6" max="6" width="25.421875" style="0" customWidth="1"/>
    <col min="7" max="7" width="1.1484375" style="0" customWidth="1"/>
  </cols>
  <sheetData>
    <row r="1" spans="2:7" s="81" customFormat="1" ht="55.5" customHeight="1">
      <c r="B1" s="725"/>
      <c r="C1" s="818" t="s">
        <v>344</v>
      </c>
      <c r="D1" s="819"/>
      <c r="E1" s="819"/>
      <c r="F1" s="820"/>
      <c r="G1" s="690"/>
    </row>
    <row r="2" spans="2:7" s="81" customFormat="1" ht="19.5" customHeight="1">
      <c r="B2" s="689"/>
      <c r="C2" s="821" t="s">
        <v>404</v>
      </c>
      <c r="D2" s="821"/>
      <c r="E2" s="821"/>
      <c r="G2" s="690"/>
    </row>
    <row r="3" spans="2:7" s="81" customFormat="1" ht="15.75">
      <c r="B3" s="689"/>
      <c r="C3" s="822" t="s">
        <v>399</v>
      </c>
      <c r="D3" s="822"/>
      <c r="E3" s="822"/>
      <c r="F3" s="822"/>
      <c r="G3" s="690"/>
    </row>
    <row r="4" spans="2:7" s="81" customFormat="1" ht="45.75" customHeight="1">
      <c r="B4" s="699"/>
      <c r="C4" s="827" t="s">
        <v>400</v>
      </c>
      <c r="D4" s="827"/>
      <c r="E4" s="827"/>
      <c r="F4" s="827"/>
      <c r="G4" s="690"/>
    </row>
    <row r="5" spans="2:7" s="687" customFormat="1" ht="21" customHeight="1">
      <c r="B5" s="691"/>
      <c r="C5" s="823" t="s">
        <v>402</v>
      </c>
      <c r="D5" s="823"/>
      <c r="E5" s="823"/>
      <c r="F5" s="720"/>
      <c r="G5" s="697"/>
    </row>
    <row r="6" spans="2:7" s="198" customFormat="1" ht="44.25" customHeight="1">
      <c r="B6" s="692"/>
      <c r="C6" s="824" t="s">
        <v>401</v>
      </c>
      <c r="D6" s="824"/>
      <c r="E6" s="824"/>
      <c r="F6" s="824"/>
      <c r="G6" s="583"/>
    </row>
    <row r="7" spans="2:7" s="198" customFormat="1" ht="3" customHeight="1">
      <c r="B7" s="692"/>
      <c r="C7" s="688"/>
      <c r="D7" s="688"/>
      <c r="E7" s="721"/>
      <c r="F7" s="721"/>
      <c r="G7" s="583"/>
    </row>
    <row r="8" spans="2:7" s="198" customFormat="1" ht="16.5" customHeight="1">
      <c r="B8" s="692"/>
      <c r="C8" s="825" t="s">
        <v>407</v>
      </c>
      <c r="D8" s="825"/>
      <c r="E8" s="825"/>
      <c r="F8" s="825"/>
      <c r="G8" s="583"/>
    </row>
    <row r="9" spans="2:7" s="582" customFormat="1" ht="8.25" customHeight="1">
      <c r="B9" s="693"/>
      <c r="C9" s="696"/>
      <c r="D9" s="696"/>
      <c r="E9" s="824" t="s">
        <v>403</v>
      </c>
      <c r="F9" s="824"/>
      <c r="G9" s="698"/>
    </row>
    <row r="10" spans="2:7" s="582" customFormat="1" ht="39" customHeight="1">
      <c r="B10" s="693"/>
      <c r="C10" s="695"/>
      <c r="D10" s="696"/>
      <c r="E10" s="824"/>
      <c r="F10" s="824"/>
      <c r="G10" s="698"/>
    </row>
    <row r="11" spans="2:7" s="702" customFormat="1" ht="8.25" customHeight="1">
      <c r="B11" s="700"/>
      <c r="C11" s="696"/>
      <c r="D11" s="696"/>
      <c r="E11" s="824"/>
      <c r="F11" s="824"/>
      <c r="G11" s="701"/>
    </row>
    <row r="12" spans="2:7" s="582" customFormat="1" ht="12.75">
      <c r="B12" s="693"/>
      <c r="C12" s="696"/>
      <c r="D12" s="696"/>
      <c r="E12" s="824" t="s">
        <v>405</v>
      </c>
      <c r="F12" s="824"/>
      <c r="G12" s="698"/>
    </row>
    <row r="13" spans="2:7" s="582" customFormat="1" ht="37.5" customHeight="1">
      <c r="B13" s="693"/>
      <c r="C13" s="710"/>
      <c r="D13" s="696"/>
      <c r="E13" s="824"/>
      <c r="F13" s="824"/>
      <c r="G13" s="698"/>
    </row>
    <row r="14" spans="2:7" s="582" customFormat="1" ht="12.75">
      <c r="B14" s="693"/>
      <c r="C14" s="696"/>
      <c r="D14" s="696"/>
      <c r="E14" s="824"/>
      <c r="F14" s="824"/>
      <c r="G14" s="698"/>
    </row>
    <row r="15" spans="2:7" s="582" customFormat="1" ht="84.75" customHeight="1">
      <c r="B15" s="693"/>
      <c r="C15" s="828" t="s">
        <v>414</v>
      </c>
      <c r="D15" s="829"/>
      <c r="E15" s="829"/>
      <c r="F15" s="829"/>
      <c r="G15" s="698"/>
    </row>
    <row r="16" spans="2:7" s="702" customFormat="1" ht="6.75" customHeight="1">
      <c r="B16" s="700"/>
      <c r="C16" s="703"/>
      <c r="D16" s="703"/>
      <c r="E16" s="703"/>
      <c r="F16" s="703"/>
      <c r="G16" s="701"/>
    </row>
    <row r="17" spans="2:7" s="702" customFormat="1" ht="14.25" customHeight="1">
      <c r="B17" s="700"/>
      <c r="C17" s="830" t="s">
        <v>406</v>
      </c>
      <c r="D17" s="831"/>
      <c r="E17" s="831"/>
      <c r="F17" s="832"/>
      <c r="G17" s="701"/>
    </row>
    <row r="18" spans="2:7" s="582" customFormat="1" ht="59.25" customHeight="1">
      <c r="B18" s="693"/>
      <c r="C18" s="833" t="s">
        <v>408</v>
      </c>
      <c r="D18" s="834"/>
      <c r="E18" s="834"/>
      <c r="F18" s="835"/>
      <c r="G18" s="722"/>
    </row>
    <row r="19" spans="2:7" s="582" customFormat="1" ht="7.5" customHeight="1">
      <c r="B19" s="694"/>
      <c r="C19" s="723"/>
      <c r="D19" s="723"/>
      <c r="E19" s="723"/>
      <c r="F19" s="723"/>
      <c r="G19" s="724"/>
    </row>
    <row r="20" spans="2:6" ht="15">
      <c r="B20" s="607"/>
      <c r="C20" s="608"/>
      <c r="D20" s="608"/>
      <c r="E20" s="608"/>
      <c r="F20" s="686"/>
    </row>
    <row r="21" spans="2:11" ht="14.25">
      <c r="B21" s="344"/>
      <c r="C21" s="96"/>
      <c r="D21" s="96"/>
      <c r="E21" s="96"/>
      <c r="F21" s="346"/>
      <c r="G21" s="332"/>
      <c r="H21" s="332"/>
      <c r="J21" s="83"/>
      <c r="K21" s="332"/>
    </row>
    <row r="22" spans="3:6" ht="12.75">
      <c r="C22" s="826"/>
      <c r="D22" s="826"/>
      <c r="E22" s="826"/>
      <c r="F22" s="826"/>
    </row>
    <row r="23" spans="3:6" ht="12.75">
      <c r="C23" s="167"/>
      <c r="D23" s="167"/>
      <c r="E23" s="167"/>
      <c r="F23" s="167"/>
    </row>
    <row r="24" spans="3:6" ht="12.75">
      <c r="C24" s="826"/>
      <c r="D24" s="826"/>
      <c r="E24" s="826"/>
      <c r="F24" s="826"/>
    </row>
    <row r="25" spans="3:6" ht="12.75">
      <c r="C25" s="167"/>
      <c r="D25" s="167"/>
      <c r="E25" s="167"/>
      <c r="F25" s="167"/>
    </row>
  </sheetData>
  <sheetProtection password="D8CD" sheet="1"/>
  <mergeCells count="14">
    <mergeCell ref="C24:F24"/>
    <mergeCell ref="C4:F4"/>
    <mergeCell ref="C15:F15"/>
    <mergeCell ref="E12:F14"/>
    <mergeCell ref="E9:F11"/>
    <mergeCell ref="C17:F17"/>
    <mergeCell ref="C22:F22"/>
    <mergeCell ref="C18:F18"/>
    <mergeCell ref="C1:F1"/>
    <mergeCell ref="C2:E2"/>
    <mergeCell ref="C3:F3"/>
    <mergeCell ref="C5:E5"/>
    <mergeCell ref="C6:F6"/>
    <mergeCell ref="C8:F8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"/>
  <sheetViews>
    <sheetView showGridLines="0" zoomScalePageLayoutView="0" workbookViewId="0" topLeftCell="A1">
      <selection activeCell="B14" sqref="B14:D14"/>
    </sheetView>
  </sheetViews>
  <sheetFormatPr defaultColWidth="9.140625" defaultRowHeight="12.75"/>
  <cols>
    <col min="1" max="1" width="5.8515625" style="167" customWidth="1"/>
    <col min="2" max="2" width="11.7109375" style="167" customWidth="1"/>
    <col min="3" max="3" width="10.140625" style="167" bestFit="1" customWidth="1"/>
    <col min="4" max="4" width="63.28125" style="167" customWidth="1"/>
    <col min="5" max="5" width="11.00390625" style="167" customWidth="1"/>
    <col min="6" max="6" width="18.8515625" style="167" customWidth="1"/>
    <col min="7" max="16384" width="9.140625" style="167" customWidth="1"/>
  </cols>
  <sheetData>
    <row r="1" spans="1:6" s="76" customFormat="1" ht="52.5" customHeight="1" thickBot="1">
      <c r="A1" s="840" t="s">
        <v>351</v>
      </c>
      <c r="B1" s="841"/>
      <c r="C1" s="841"/>
      <c r="D1" s="841"/>
      <c r="E1" s="841"/>
      <c r="F1" s="842"/>
    </row>
    <row r="2" spans="1:6" s="565" customFormat="1" ht="18.75">
      <c r="A2" s="837" t="s">
        <v>352</v>
      </c>
      <c r="B2" s="838"/>
      <c r="C2" s="838"/>
      <c r="D2" s="838"/>
      <c r="E2" s="838"/>
      <c r="F2" s="839"/>
    </row>
    <row r="3" spans="1:6" s="565" customFormat="1" ht="45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2" t="s">
        <v>1</v>
      </c>
    </row>
    <row r="4" spans="1:6" s="573" customFormat="1" ht="15">
      <c r="A4" s="636">
        <v>1</v>
      </c>
      <c r="B4" s="357">
        <v>40102084</v>
      </c>
      <c r="C4" s="664">
        <v>64002578</v>
      </c>
      <c r="D4" s="580" t="s">
        <v>57</v>
      </c>
      <c r="E4" s="647">
        <v>100</v>
      </c>
      <c r="F4" s="648">
        <v>39345</v>
      </c>
    </row>
    <row r="5" spans="1:6" s="573" customFormat="1" ht="15">
      <c r="A5" s="636">
        <v>2</v>
      </c>
      <c r="B5" s="357">
        <v>40102092</v>
      </c>
      <c r="C5" s="664">
        <v>64000907</v>
      </c>
      <c r="D5" s="580" t="s">
        <v>56</v>
      </c>
      <c r="E5" s="647">
        <v>100</v>
      </c>
      <c r="F5" s="648">
        <v>39041</v>
      </c>
    </row>
    <row r="6" spans="1:6" s="270" customFormat="1" ht="15.75" thickBot="1">
      <c r="A6" s="666">
        <v>3</v>
      </c>
      <c r="B6" s="56">
        <v>40102106</v>
      </c>
      <c r="C6" s="685">
        <v>64002357</v>
      </c>
      <c r="D6" s="649" t="s">
        <v>58</v>
      </c>
      <c r="E6" s="650">
        <v>100</v>
      </c>
      <c r="F6" s="643">
        <v>39222</v>
      </c>
    </row>
    <row r="7" spans="1:6" ht="15">
      <c r="A7" s="42"/>
      <c r="B7" s="42"/>
      <c r="C7" s="42"/>
      <c r="D7" s="42"/>
      <c r="E7" s="42"/>
      <c r="F7" s="42"/>
    </row>
    <row r="8" spans="1:6" ht="15">
      <c r="A8" s="567"/>
      <c r="B8" s="578"/>
      <c r="C8" s="836"/>
      <c r="D8" s="836"/>
      <c r="E8" s="836"/>
      <c r="F8" s="836"/>
    </row>
    <row r="10" spans="2:4" ht="12.75">
      <c r="B10" s="843"/>
      <c r="C10" s="843"/>
      <c r="D10" s="843"/>
    </row>
    <row r="12" spans="2:4" ht="12.75">
      <c r="B12" s="826"/>
      <c r="C12" s="826"/>
      <c r="D12" s="826"/>
    </row>
    <row r="14" spans="2:4" ht="12.75">
      <c r="B14" s="826"/>
      <c r="C14" s="826"/>
      <c r="D14" s="826"/>
    </row>
  </sheetData>
  <sheetProtection password="D8CD" sheet="1"/>
  <mergeCells count="6">
    <mergeCell ref="C8:F8"/>
    <mergeCell ref="A2:F2"/>
    <mergeCell ref="A1:F1"/>
    <mergeCell ref="B14:D14"/>
    <mergeCell ref="B12:D12"/>
    <mergeCell ref="B10:D10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J46"/>
  <sheetViews>
    <sheetView showGridLines="0" zoomScale="90" zoomScaleNormal="90" zoomScaleSheetLayoutView="90" workbookViewId="0" topLeftCell="A1">
      <pane xSplit="22" ySplit="5" topLeftCell="W6" activePane="bottomRight" state="frozen"/>
      <selection pane="topLeft" activeCell="A1" sqref="A1"/>
      <selection pane="topRight" activeCell="X1" sqref="X1"/>
      <selection pane="bottomLeft" activeCell="A6" sqref="A6"/>
      <selection pane="bottomRight" activeCell="AE14" sqref="AE14"/>
    </sheetView>
  </sheetViews>
  <sheetFormatPr defaultColWidth="9.140625" defaultRowHeight="12.75"/>
  <cols>
    <col min="1" max="1" width="4.28125" style="2" customWidth="1"/>
    <col min="2" max="2" width="12.57421875" style="529" customWidth="1"/>
    <col min="3" max="3" width="40.8515625" style="0" customWidth="1"/>
    <col min="4" max="4" width="3.7109375" style="0" customWidth="1"/>
    <col min="5" max="5" width="4.00390625" style="2" customWidth="1"/>
    <col min="6" max="6" width="10.421875" style="0" customWidth="1"/>
    <col min="7" max="7" width="23.57421875" style="3" hidden="1" customWidth="1"/>
    <col min="8" max="8" width="6.00390625" style="3" hidden="1" customWidth="1"/>
    <col min="9" max="9" width="6.7109375" style="3" hidden="1" customWidth="1"/>
    <col min="10" max="10" width="6.7109375" style="329" hidden="1" customWidth="1"/>
    <col min="11" max="11" width="7.57421875" style="329" customWidth="1"/>
    <col min="12" max="12" width="7.00390625" style="3" hidden="1" customWidth="1"/>
    <col min="13" max="13" width="7.7109375" style="0" customWidth="1"/>
    <col min="14" max="14" width="10.140625" style="83" bestFit="1" customWidth="1"/>
    <col min="15" max="15" width="25.140625" style="101" hidden="1" customWidth="1"/>
    <col min="16" max="16" width="6.00390625" style="332" hidden="1" customWidth="1"/>
    <col min="17" max="18" width="7.00390625" style="332" hidden="1" customWidth="1"/>
    <col min="19" max="19" width="8.00390625" style="0" bestFit="1" customWidth="1"/>
    <col min="20" max="20" width="8.421875" style="83" hidden="1" customWidth="1"/>
    <col min="21" max="21" width="7.00390625" style="0" hidden="1" customWidth="1"/>
    <col min="22" max="22" width="11.57421875" style="0" hidden="1" customWidth="1"/>
    <col min="23" max="23" width="2.28125" style="0" customWidth="1"/>
    <col min="24" max="24" width="6.00390625" style="0" bestFit="1" customWidth="1"/>
    <col min="25" max="25" width="6.7109375" style="0" bestFit="1" customWidth="1"/>
    <col min="26" max="26" width="5.57421875" style="0" hidden="1" customWidth="1"/>
    <col min="27" max="27" width="8.421875" style="103" hidden="1" customWidth="1"/>
    <col min="28" max="28" width="14.421875" style="501" hidden="1" customWidth="1"/>
    <col min="29" max="29" width="9.140625" style="515" customWidth="1"/>
    <col min="31" max="31" width="9.140625" style="103" customWidth="1"/>
    <col min="32" max="32" width="1.8515625" style="0" customWidth="1"/>
    <col min="33" max="33" width="12.00390625" style="103" customWidth="1"/>
    <col min="34" max="34" width="12.00390625" style="0" customWidth="1"/>
    <col min="35" max="35" width="12.00390625" style="103" customWidth="1"/>
    <col min="36" max="36" width="11.8515625" style="0" customWidth="1"/>
  </cols>
  <sheetData>
    <row r="1" spans="1:35" s="76" customFormat="1" ht="12.75" customHeight="1">
      <c r="A1" s="845" t="s">
        <v>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369"/>
      <c r="P1" s="370"/>
      <c r="Q1" s="371"/>
      <c r="R1" s="371"/>
      <c r="S1" s="371"/>
      <c r="T1" s="371"/>
      <c r="U1" s="371"/>
      <c r="V1" s="371"/>
      <c r="AA1" s="444"/>
      <c r="AB1" s="500"/>
      <c r="AC1" s="516"/>
      <c r="AE1" s="444"/>
      <c r="AG1" s="444"/>
      <c r="AI1" s="444"/>
    </row>
    <row r="2" spans="1:35" s="97" customFormat="1" ht="15.75" customHeight="1" thickBot="1">
      <c r="A2" s="847" t="s">
        <v>230</v>
      </c>
      <c r="B2" s="848"/>
      <c r="C2" s="848"/>
      <c r="D2" s="849"/>
      <c r="E2" s="849"/>
      <c r="F2" s="849"/>
      <c r="G2" s="850"/>
      <c r="H2" s="372"/>
      <c r="I2" s="372"/>
      <c r="J2" s="372"/>
      <c r="K2" s="372"/>
      <c r="L2" s="372"/>
      <c r="M2" s="372"/>
      <c r="N2" s="851"/>
      <c r="O2" s="851"/>
      <c r="P2" s="851"/>
      <c r="Q2" s="851"/>
      <c r="R2" s="851"/>
      <c r="S2" s="851"/>
      <c r="T2" s="851"/>
      <c r="U2" s="851"/>
      <c r="V2" s="852"/>
      <c r="AA2" s="368"/>
      <c r="AB2" s="501"/>
      <c r="AC2" s="532"/>
      <c r="AE2" s="368"/>
      <c r="AG2" s="368"/>
      <c r="AI2" s="368"/>
    </row>
    <row r="3" spans="1:35" s="97" customFormat="1" ht="15.75" customHeight="1">
      <c r="A3" s="853" t="s">
        <v>231</v>
      </c>
      <c r="B3" s="856" t="s">
        <v>4</v>
      </c>
      <c r="C3" s="863" t="s">
        <v>0</v>
      </c>
      <c r="D3" s="866" t="s">
        <v>232</v>
      </c>
      <c r="E3" s="867"/>
      <c r="F3" s="868"/>
      <c r="G3" s="868"/>
      <c r="H3" s="868"/>
      <c r="I3" s="868"/>
      <c r="J3" s="868"/>
      <c r="K3" s="868"/>
      <c r="L3" s="869"/>
      <c r="M3" s="870" t="s">
        <v>233</v>
      </c>
      <c r="N3" s="871"/>
      <c r="O3" s="871"/>
      <c r="P3" s="871"/>
      <c r="Q3" s="871"/>
      <c r="R3" s="871"/>
      <c r="S3" s="871"/>
      <c r="T3" s="871"/>
      <c r="U3" s="872"/>
      <c r="V3" s="873" t="s">
        <v>1</v>
      </c>
      <c r="AA3" s="368"/>
      <c r="AB3" s="501"/>
      <c r="AC3" s="532"/>
      <c r="AE3" s="368"/>
      <c r="AG3" s="368"/>
      <c r="AI3" s="368"/>
    </row>
    <row r="4" spans="1:35" s="97" customFormat="1" ht="15">
      <c r="A4" s="854"/>
      <c r="B4" s="857"/>
      <c r="C4" s="864"/>
      <c r="D4" s="875" t="s">
        <v>30</v>
      </c>
      <c r="E4" s="877" t="s">
        <v>32</v>
      </c>
      <c r="F4" s="877" t="s">
        <v>31</v>
      </c>
      <c r="G4" s="879" t="s">
        <v>0</v>
      </c>
      <c r="H4" s="859" t="s">
        <v>33</v>
      </c>
      <c r="I4" s="859" t="s">
        <v>34</v>
      </c>
      <c r="J4" s="859" t="s">
        <v>35</v>
      </c>
      <c r="K4" s="859" t="s">
        <v>36</v>
      </c>
      <c r="L4" s="861" t="s">
        <v>37</v>
      </c>
      <c r="M4" s="881" t="s">
        <v>234</v>
      </c>
      <c r="N4" s="877" t="s">
        <v>31</v>
      </c>
      <c r="O4" s="883" t="s">
        <v>0</v>
      </c>
      <c r="P4" s="859" t="s">
        <v>33</v>
      </c>
      <c r="Q4" s="859" t="s">
        <v>34</v>
      </c>
      <c r="R4" s="859" t="s">
        <v>35</v>
      </c>
      <c r="S4" s="859" t="s">
        <v>36</v>
      </c>
      <c r="T4" s="886" t="s">
        <v>235</v>
      </c>
      <c r="U4" s="887"/>
      <c r="V4" s="874"/>
      <c r="AA4" s="368"/>
      <c r="AB4" s="501"/>
      <c r="AC4" s="532"/>
      <c r="AE4" s="368"/>
      <c r="AG4" s="368"/>
      <c r="AI4" s="368"/>
    </row>
    <row r="5" spans="1:36" s="97" customFormat="1" ht="47.25" customHeight="1" thickBot="1">
      <c r="A5" s="855"/>
      <c r="B5" s="858"/>
      <c r="C5" s="865"/>
      <c r="D5" s="876"/>
      <c r="E5" s="878"/>
      <c r="F5" s="878"/>
      <c r="G5" s="880"/>
      <c r="H5" s="860"/>
      <c r="I5" s="860"/>
      <c r="J5" s="860"/>
      <c r="K5" s="860"/>
      <c r="L5" s="862"/>
      <c r="M5" s="881"/>
      <c r="N5" s="882"/>
      <c r="O5" s="884"/>
      <c r="P5" s="885"/>
      <c r="Q5" s="885"/>
      <c r="R5" s="885"/>
      <c r="S5" s="885"/>
      <c r="T5" s="421" t="s">
        <v>236</v>
      </c>
      <c r="U5" s="422" t="s">
        <v>237</v>
      </c>
      <c r="V5" s="423"/>
      <c r="X5" s="441" t="s">
        <v>333</v>
      </c>
      <c r="Y5" s="441" t="s">
        <v>218</v>
      </c>
      <c r="Z5" s="441"/>
      <c r="AA5" s="445" t="s">
        <v>226</v>
      </c>
      <c r="AB5" s="513" t="s">
        <v>335</v>
      </c>
      <c r="AC5" s="561" t="s">
        <v>342</v>
      </c>
      <c r="AD5" s="561" t="s">
        <v>343</v>
      </c>
      <c r="AE5" s="368"/>
      <c r="AG5" s="551" t="s">
        <v>338</v>
      </c>
      <c r="AH5" s="353" t="s">
        <v>339</v>
      </c>
      <c r="AI5" s="556" t="s">
        <v>340</v>
      </c>
      <c r="AJ5" s="558" t="s">
        <v>341</v>
      </c>
    </row>
    <row r="6" spans="1:36" s="97" customFormat="1" ht="24.75" customHeight="1">
      <c r="A6" s="888">
        <v>1</v>
      </c>
      <c r="B6" s="519">
        <v>20104073</v>
      </c>
      <c r="C6" s="429" t="s">
        <v>6</v>
      </c>
      <c r="D6" s="47">
        <v>1</v>
      </c>
      <c r="E6" s="358">
        <v>98</v>
      </c>
      <c r="F6" s="50">
        <v>64000478</v>
      </c>
      <c r="G6" s="424" t="s">
        <v>238</v>
      </c>
      <c r="H6" s="57">
        <v>3.89</v>
      </c>
      <c r="I6" s="374">
        <v>1.65</v>
      </c>
      <c r="J6" s="374">
        <v>16.69</v>
      </c>
      <c r="K6" s="553">
        <f>SUM(H6+I6+J6)</f>
        <v>22.23</v>
      </c>
      <c r="L6" s="375" t="s">
        <v>38</v>
      </c>
      <c r="M6" s="376" t="s">
        <v>239</v>
      </c>
      <c r="N6" s="377">
        <v>64000486</v>
      </c>
      <c r="O6" s="433" t="s">
        <v>240</v>
      </c>
      <c r="P6" s="378">
        <v>5.57</v>
      </c>
      <c r="Q6" s="378">
        <v>2.75</v>
      </c>
      <c r="R6" s="378">
        <v>16.69</v>
      </c>
      <c r="S6" s="552">
        <f>SUM(P6+Q6+R6)</f>
        <v>25.01</v>
      </c>
      <c r="T6" s="379" t="s">
        <v>38</v>
      </c>
      <c r="U6" s="380" t="s">
        <v>39</v>
      </c>
      <c r="V6" s="107">
        <v>41263</v>
      </c>
      <c r="X6" s="442">
        <f aca="true" t="shared" si="0" ref="X6:X30">S6-K6</f>
        <v>2.780000000000001</v>
      </c>
      <c r="Y6" s="443">
        <f aca="true" t="shared" si="1" ref="Y6:Y30">X6/K6</f>
        <v>0.12505623031938826</v>
      </c>
      <c r="Z6" s="275">
        <f aca="true" t="shared" si="2" ref="Z6:Z30">K6*Y6</f>
        <v>2.780000000000001</v>
      </c>
      <c r="AA6" s="446">
        <f aca="true" t="shared" si="3" ref="AA6:AA30">K6+Z6</f>
        <v>25.01</v>
      </c>
      <c r="AB6" s="511" t="s">
        <v>336</v>
      </c>
      <c r="AC6" s="535">
        <v>549</v>
      </c>
      <c r="AD6" s="353">
        <v>583</v>
      </c>
      <c r="AE6" s="554">
        <f>S6</f>
        <v>25.01</v>
      </c>
      <c r="AG6" s="547">
        <f aca="true" t="shared" si="4" ref="AG6:AG30">AC6*K6</f>
        <v>12204.27</v>
      </c>
      <c r="AH6" s="548">
        <f aca="true" t="shared" si="5" ref="AH6:AH30">AD6*S6</f>
        <v>14580.830000000002</v>
      </c>
      <c r="AI6" s="547">
        <f aca="true" t="shared" si="6" ref="AI6:AI30">(AC6+AD6)*S6</f>
        <v>28311.320000000003</v>
      </c>
      <c r="AJ6" s="559">
        <f>(AC6+AD6)*AE6</f>
        <v>28311.320000000003</v>
      </c>
    </row>
    <row r="7" spans="1:36" s="97" customFormat="1" ht="24.75" customHeight="1">
      <c r="A7" s="889"/>
      <c r="B7" s="520">
        <v>30101107</v>
      </c>
      <c r="C7" s="430" t="s">
        <v>7</v>
      </c>
      <c r="D7" s="381">
        <v>1</v>
      </c>
      <c r="E7" s="359">
        <v>98</v>
      </c>
      <c r="F7" s="51">
        <v>64001776</v>
      </c>
      <c r="G7" s="348" t="s">
        <v>241</v>
      </c>
      <c r="H7" s="58">
        <v>3.89</v>
      </c>
      <c r="I7" s="356">
        <v>10.61</v>
      </c>
      <c r="J7" s="356">
        <v>16.59</v>
      </c>
      <c r="K7" s="539">
        <f>SUM(H7+I7+J7)</f>
        <v>31.09</v>
      </c>
      <c r="L7" s="379" t="s">
        <v>38</v>
      </c>
      <c r="M7" s="376" t="s">
        <v>239</v>
      </c>
      <c r="N7" s="382">
        <v>64002063</v>
      </c>
      <c r="O7" s="434" t="s">
        <v>242</v>
      </c>
      <c r="P7" s="58">
        <v>5.57</v>
      </c>
      <c r="Q7" s="58">
        <v>11.71</v>
      </c>
      <c r="R7" s="58">
        <v>16.59</v>
      </c>
      <c r="S7" s="492">
        <f>SUM(P7+Q7+R7)</f>
        <v>33.870000000000005</v>
      </c>
      <c r="T7" s="890" t="s">
        <v>39</v>
      </c>
      <c r="U7" s="891"/>
      <c r="V7" s="383">
        <v>41263</v>
      </c>
      <c r="X7" s="442">
        <f t="shared" si="0"/>
        <v>2.7800000000000047</v>
      </c>
      <c r="Y7" s="443">
        <f t="shared" si="1"/>
        <v>0.0894178192344807</v>
      </c>
      <c r="Z7" s="275">
        <f t="shared" si="2"/>
        <v>2.7800000000000047</v>
      </c>
      <c r="AA7" s="446">
        <f t="shared" si="3"/>
        <v>33.870000000000005</v>
      </c>
      <c r="AB7" s="511" t="s">
        <v>336</v>
      </c>
      <c r="AC7" s="535"/>
      <c r="AD7" s="353"/>
      <c r="AE7" s="555">
        <f>K7</f>
        <v>31.09</v>
      </c>
      <c r="AG7" s="547">
        <f t="shared" si="4"/>
        <v>0</v>
      </c>
      <c r="AH7" s="548">
        <f t="shared" si="5"/>
        <v>0</v>
      </c>
      <c r="AI7" s="547">
        <f t="shared" si="6"/>
        <v>0</v>
      </c>
      <c r="AJ7" s="559">
        <f aca="true" t="shared" si="7" ref="AJ7:AJ30">(AC7+AD7)*AE7</f>
        <v>0</v>
      </c>
    </row>
    <row r="8" spans="1:36" s="97" customFormat="1" ht="24.75" customHeight="1" thickBot="1">
      <c r="A8" s="889"/>
      <c r="B8" s="521">
        <v>30101204</v>
      </c>
      <c r="C8" s="431" t="s">
        <v>8</v>
      </c>
      <c r="D8" s="384">
        <v>1</v>
      </c>
      <c r="E8" s="360">
        <v>98</v>
      </c>
      <c r="F8" s="29">
        <v>64001768</v>
      </c>
      <c r="G8" s="425" t="s">
        <v>243</v>
      </c>
      <c r="H8" s="27">
        <v>3.89</v>
      </c>
      <c r="I8" s="354">
        <v>1.65</v>
      </c>
      <c r="J8" s="354">
        <v>16.69</v>
      </c>
      <c r="K8" s="540">
        <f>SUM(H8+I8+J8)</f>
        <v>22.23</v>
      </c>
      <c r="L8" s="385" t="s">
        <v>39</v>
      </c>
      <c r="M8" s="386" t="s">
        <v>239</v>
      </c>
      <c r="N8" s="387">
        <v>64002055</v>
      </c>
      <c r="O8" s="435" t="s">
        <v>244</v>
      </c>
      <c r="P8" s="27">
        <v>5.57</v>
      </c>
      <c r="Q8" s="27">
        <v>2.75</v>
      </c>
      <c r="R8" s="27">
        <v>16.69</v>
      </c>
      <c r="S8" s="493">
        <f>SUM(P8+Q8+R8)</f>
        <v>25.01</v>
      </c>
      <c r="T8" s="892" t="s">
        <v>39</v>
      </c>
      <c r="U8" s="893"/>
      <c r="V8" s="388">
        <v>41263</v>
      </c>
      <c r="X8" s="442">
        <f t="shared" si="0"/>
        <v>2.780000000000001</v>
      </c>
      <c r="Y8" s="443">
        <f t="shared" si="1"/>
        <v>0.12505623031938826</v>
      </c>
      <c r="Z8" s="275">
        <f t="shared" si="2"/>
        <v>2.780000000000001</v>
      </c>
      <c r="AA8" s="446">
        <f t="shared" si="3"/>
        <v>25.01</v>
      </c>
      <c r="AB8" s="510"/>
      <c r="AC8" s="535">
        <v>19</v>
      </c>
      <c r="AD8" s="353">
        <v>8</v>
      </c>
      <c r="AE8" s="555">
        <f>K8</f>
        <v>22.23</v>
      </c>
      <c r="AG8" s="547">
        <f t="shared" si="4"/>
        <v>422.37</v>
      </c>
      <c r="AH8" s="548">
        <f t="shared" si="5"/>
        <v>200.08</v>
      </c>
      <c r="AI8" s="547">
        <f t="shared" si="6"/>
        <v>675.2700000000001</v>
      </c>
      <c r="AJ8" s="559">
        <f t="shared" si="7"/>
        <v>600.21</v>
      </c>
    </row>
    <row r="9" spans="1:36" s="97" customFormat="1" ht="24.75" customHeight="1">
      <c r="A9" s="888">
        <v>2</v>
      </c>
      <c r="B9" s="519">
        <v>30101093</v>
      </c>
      <c r="C9" s="429" t="s">
        <v>5</v>
      </c>
      <c r="D9" s="47">
        <v>1</v>
      </c>
      <c r="E9" s="358">
        <v>98</v>
      </c>
      <c r="F9" s="50">
        <v>64000494</v>
      </c>
      <c r="G9" s="424" t="s">
        <v>245</v>
      </c>
      <c r="H9" s="57">
        <v>4.32</v>
      </c>
      <c r="I9" s="374">
        <v>17.86</v>
      </c>
      <c r="J9" s="374">
        <v>16.59</v>
      </c>
      <c r="K9" s="541">
        <f>SUM(H9+I9+J9)</f>
        <v>38.769999999999996</v>
      </c>
      <c r="L9" s="389" t="s">
        <v>38</v>
      </c>
      <c r="M9" s="390" t="s">
        <v>239</v>
      </c>
      <c r="N9" s="391">
        <v>64000508</v>
      </c>
      <c r="O9" s="436" t="s">
        <v>246</v>
      </c>
      <c r="P9" s="57">
        <v>6</v>
      </c>
      <c r="Q9" s="57">
        <v>21.71</v>
      </c>
      <c r="R9" s="57">
        <v>16.59</v>
      </c>
      <c r="S9" s="494">
        <f>SUM(P9+Q9+R9)</f>
        <v>44.3</v>
      </c>
      <c r="T9" s="392" t="s">
        <v>38</v>
      </c>
      <c r="U9" s="393" t="s">
        <v>39</v>
      </c>
      <c r="V9" s="107">
        <v>41263</v>
      </c>
      <c r="X9" s="442">
        <f t="shared" si="0"/>
        <v>5.530000000000001</v>
      </c>
      <c r="Y9" s="443">
        <f t="shared" si="1"/>
        <v>0.14263605880835703</v>
      </c>
      <c r="Z9" s="275">
        <f t="shared" si="2"/>
        <v>5.530000000000001</v>
      </c>
      <c r="AA9" s="446">
        <f t="shared" si="3"/>
        <v>44.3</v>
      </c>
      <c r="AB9" s="510"/>
      <c r="AC9" s="535">
        <v>6</v>
      </c>
      <c r="AD9" s="353"/>
      <c r="AE9" s="555">
        <f>K9</f>
        <v>38.769999999999996</v>
      </c>
      <c r="AG9" s="547">
        <f t="shared" si="4"/>
        <v>232.61999999999998</v>
      </c>
      <c r="AH9" s="548">
        <f t="shared" si="5"/>
        <v>0</v>
      </c>
      <c r="AI9" s="547">
        <f t="shared" si="6"/>
        <v>265.79999999999995</v>
      </c>
      <c r="AJ9" s="559">
        <f t="shared" si="7"/>
        <v>232.61999999999998</v>
      </c>
    </row>
    <row r="10" spans="1:36" s="97" customFormat="1" ht="24.75" customHeight="1">
      <c r="A10" s="889"/>
      <c r="B10" s="520">
        <v>30101247</v>
      </c>
      <c r="C10" s="430" t="s">
        <v>9</v>
      </c>
      <c r="D10" s="381">
        <v>1</v>
      </c>
      <c r="E10" s="359">
        <v>98</v>
      </c>
      <c r="F10" s="51">
        <v>64001830</v>
      </c>
      <c r="G10" s="348" t="s">
        <v>247</v>
      </c>
      <c r="H10" s="58">
        <v>5.57</v>
      </c>
      <c r="I10" s="356">
        <v>17.88</v>
      </c>
      <c r="J10" s="356">
        <v>16.59</v>
      </c>
      <c r="K10" s="542">
        <f aca="true" t="shared" si="8" ref="K10:K18">SUM(H10+I10+J10)</f>
        <v>40.04</v>
      </c>
      <c r="L10" s="508" t="s">
        <v>38</v>
      </c>
      <c r="M10" s="394" t="s">
        <v>239</v>
      </c>
      <c r="N10" s="382">
        <v>64002128</v>
      </c>
      <c r="O10" s="434" t="s">
        <v>248</v>
      </c>
      <c r="P10" s="58">
        <v>7.25</v>
      </c>
      <c r="Q10" s="58">
        <v>21.71</v>
      </c>
      <c r="R10" s="58">
        <v>16.59</v>
      </c>
      <c r="S10" s="492">
        <f aca="true" t="shared" si="9" ref="S10:S18">SUM(P10+Q10+R10)</f>
        <v>45.55</v>
      </c>
      <c r="T10" s="890" t="s">
        <v>39</v>
      </c>
      <c r="U10" s="891"/>
      <c r="V10" s="383">
        <v>41263</v>
      </c>
      <c r="X10" s="442">
        <f t="shared" si="0"/>
        <v>5.509999999999998</v>
      </c>
      <c r="Y10" s="443">
        <f t="shared" si="1"/>
        <v>0.13761238761238756</v>
      </c>
      <c r="Z10" s="275">
        <f t="shared" si="2"/>
        <v>5.509999999999998</v>
      </c>
      <c r="AA10" s="446">
        <f t="shared" si="3"/>
        <v>45.55</v>
      </c>
      <c r="AB10" s="510"/>
      <c r="AC10" s="535">
        <v>6</v>
      </c>
      <c r="AD10" s="353">
        <v>1</v>
      </c>
      <c r="AE10" s="555">
        <f>K10</f>
        <v>40.04</v>
      </c>
      <c r="AG10" s="547">
        <f t="shared" si="4"/>
        <v>240.24</v>
      </c>
      <c r="AH10" s="548">
        <f t="shared" si="5"/>
        <v>45.55</v>
      </c>
      <c r="AI10" s="547">
        <f t="shared" si="6"/>
        <v>318.84999999999997</v>
      </c>
      <c r="AJ10" s="559">
        <f t="shared" si="7"/>
        <v>280.28</v>
      </c>
    </row>
    <row r="11" spans="1:36" s="97" customFormat="1" ht="24.75" customHeight="1">
      <c r="A11" s="889"/>
      <c r="B11" s="520">
        <v>30101255</v>
      </c>
      <c r="C11" s="430" t="s">
        <v>11</v>
      </c>
      <c r="D11" s="381">
        <v>1</v>
      </c>
      <c r="E11" s="359">
        <v>98</v>
      </c>
      <c r="F11" s="51">
        <v>64001806</v>
      </c>
      <c r="G11" s="348" t="s">
        <v>249</v>
      </c>
      <c r="H11" s="58">
        <v>4.56</v>
      </c>
      <c r="I11" s="356">
        <v>16.26</v>
      </c>
      <c r="J11" s="356">
        <v>16.59</v>
      </c>
      <c r="K11" s="509">
        <f t="shared" si="8"/>
        <v>37.41</v>
      </c>
      <c r="L11" s="508" t="s">
        <v>38</v>
      </c>
      <c r="M11" s="394" t="s">
        <v>239</v>
      </c>
      <c r="N11" s="382">
        <v>64002098</v>
      </c>
      <c r="O11" s="434" t="s">
        <v>250</v>
      </c>
      <c r="P11" s="58">
        <v>9.6</v>
      </c>
      <c r="Q11" s="58">
        <v>16.36</v>
      </c>
      <c r="R11" s="58">
        <v>16.59</v>
      </c>
      <c r="S11" s="543">
        <f t="shared" si="9"/>
        <v>42.55</v>
      </c>
      <c r="T11" s="890" t="s">
        <v>39</v>
      </c>
      <c r="U11" s="891"/>
      <c r="V11" s="383">
        <v>41263</v>
      </c>
      <c r="X11" s="442">
        <f t="shared" si="0"/>
        <v>5.140000000000001</v>
      </c>
      <c r="Y11" s="443">
        <f t="shared" si="1"/>
        <v>0.13739641807003478</v>
      </c>
      <c r="Z11" s="275">
        <f t="shared" si="2"/>
        <v>5.140000000000001</v>
      </c>
      <c r="AA11" s="446">
        <f t="shared" si="3"/>
        <v>42.55</v>
      </c>
      <c r="AB11" s="511" t="s">
        <v>337</v>
      </c>
      <c r="AC11" s="535">
        <v>61</v>
      </c>
      <c r="AD11" s="353">
        <v>158</v>
      </c>
      <c r="AE11" s="554">
        <f>K11</f>
        <v>37.41</v>
      </c>
      <c r="AG11" s="547">
        <f t="shared" si="4"/>
        <v>2282.0099999999998</v>
      </c>
      <c r="AH11" s="548">
        <f t="shared" si="5"/>
        <v>6722.9</v>
      </c>
      <c r="AI11" s="547">
        <f t="shared" si="6"/>
        <v>9318.449999999999</v>
      </c>
      <c r="AJ11" s="559">
        <f t="shared" si="7"/>
        <v>8192.789999999999</v>
      </c>
    </row>
    <row r="12" spans="1:36" s="97" customFormat="1" ht="24.75" customHeight="1">
      <c r="A12" s="889"/>
      <c r="B12" s="520">
        <v>30101298</v>
      </c>
      <c r="C12" s="430" t="s">
        <v>10</v>
      </c>
      <c r="D12" s="381">
        <v>1</v>
      </c>
      <c r="E12" s="359">
        <v>98</v>
      </c>
      <c r="F12" s="51">
        <v>64001822</v>
      </c>
      <c r="G12" s="348" t="s">
        <v>251</v>
      </c>
      <c r="H12" s="58">
        <v>5.57</v>
      </c>
      <c r="I12" s="356">
        <v>17.88</v>
      </c>
      <c r="J12" s="356">
        <v>16.59</v>
      </c>
      <c r="K12" s="105">
        <f t="shared" si="8"/>
        <v>40.04</v>
      </c>
      <c r="L12" s="356" t="s">
        <v>38</v>
      </c>
      <c r="M12" s="376" t="s">
        <v>239</v>
      </c>
      <c r="N12" s="382">
        <v>64002110</v>
      </c>
      <c r="O12" s="434" t="s">
        <v>252</v>
      </c>
      <c r="P12" s="58">
        <v>8.93</v>
      </c>
      <c r="Q12" s="58">
        <v>21.71</v>
      </c>
      <c r="R12" s="58">
        <v>16.59</v>
      </c>
      <c r="S12" s="543">
        <f t="shared" si="9"/>
        <v>47.230000000000004</v>
      </c>
      <c r="T12" s="890" t="s">
        <v>39</v>
      </c>
      <c r="U12" s="891"/>
      <c r="V12" s="383">
        <v>41263</v>
      </c>
      <c r="X12" s="442">
        <f t="shared" si="0"/>
        <v>7.190000000000005</v>
      </c>
      <c r="Y12" s="443">
        <f t="shared" si="1"/>
        <v>0.1795704295704297</v>
      </c>
      <c r="Z12" s="275">
        <f t="shared" si="2"/>
        <v>7.190000000000006</v>
      </c>
      <c r="AA12" s="446">
        <f t="shared" si="3"/>
        <v>47.230000000000004</v>
      </c>
      <c r="AB12" s="511" t="s">
        <v>336</v>
      </c>
      <c r="AC12" s="535">
        <v>1494</v>
      </c>
      <c r="AD12" s="353">
        <v>1404</v>
      </c>
      <c r="AE12" s="554">
        <f>S12</f>
        <v>47.230000000000004</v>
      </c>
      <c r="AG12" s="547">
        <f t="shared" si="4"/>
        <v>59819.76</v>
      </c>
      <c r="AH12" s="548">
        <f t="shared" si="5"/>
        <v>66310.92000000001</v>
      </c>
      <c r="AI12" s="547">
        <f t="shared" si="6"/>
        <v>136872.54</v>
      </c>
      <c r="AJ12" s="559">
        <f t="shared" si="7"/>
        <v>136872.54</v>
      </c>
    </row>
    <row r="13" spans="1:36" s="97" customFormat="1" ht="24.75" customHeight="1">
      <c r="A13" s="889"/>
      <c r="B13" s="520">
        <v>30101484</v>
      </c>
      <c r="C13" s="430" t="s">
        <v>12</v>
      </c>
      <c r="D13" s="381">
        <v>1</v>
      </c>
      <c r="E13" s="359">
        <v>98</v>
      </c>
      <c r="F13" s="51">
        <v>64001857</v>
      </c>
      <c r="G13" s="348" t="s">
        <v>253</v>
      </c>
      <c r="H13" s="58">
        <v>7.85</v>
      </c>
      <c r="I13" s="356">
        <v>21.66</v>
      </c>
      <c r="J13" s="356">
        <v>16.59</v>
      </c>
      <c r="K13" s="539">
        <f t="shared" si="8"/>
        <v>46.099999999999994</v>
      </c>
      <c r="L13" s="395" t="s">
        <v>38</v>
      </c>
      <c r="M13" s="376" t="s">
        <v>239</v>
      </c>
      <c r="N13" s="382">
        <v>64002144</v>
      </c>
      <c r="O13" s="434" t="s">
        <v>254</v>
      </c>
      <c r="P13" s="58">
        <v>9.13</v>
      </c>
      <c r="Q13" s="58">
        <v>21.71</v>
      </c>
      <c r="R13" s="58">
        <v>16.59</v>
      </c>
      <c r="S13" s="492">
        <f t="shared" si="9"/>
        <v>47.43000000000001</v>
      </c>
      <c r="T13" s="890" t="s">
        <v>39</v>
      </c>
      <c r="U13" s="891"/>
      <c r="V13" s="383">
        <v>41263</v>
      </c>
      <c r="X13" s="442">
        <f t="shared" si="0"/>
        <v>1.3300000000000125</v>
      </c>
      <c r="Y13" s="443">
        <f t="shared" si="1"/>
        <v>0.02885032537960982</v>
      </c>
      <c r="Z13" s="275">
        <f t="shared" si="2"/>
        <v>1.3300000000000125</v>
      </c>
      <c r="AA13" s="446">
        <f t="shared" si="3"/>
        <v>47.43000000000001</v>
      </c>
      <c r="AB13" s="510"/>
      <c r="AC13" s="535">
        <v>22</v>
      </c>
      <c r="AD13" s="353">
        <v>2</v>
      </c>
      <c r="AE13" s="555">
        <f>K13</f>
        <v>46.099999999999994</v>
      </c>
      <c r="AG13" s="547">
        <f t="shared" si="4"/>
        <v>1014.1999999999998</v>
      </c>
      <c r="AH13" s="548">
        <f t="shared" si="5"/>
        <v>94.86000000000001</v>
      </c>
      <c r="AI13" s="547">
        <f t="shared" si="6"/>
        <v>1138.3200000000002</v>
      </c>
      <c r="AJ13" s="559">
        <f t="shared" si="7"/>
        <v>1106.3999999999999</v>
      </c>
    </row>
    <row r="14" spans="1:36" s="97" customFormat="1" ht="24.75" customHeight="1">
      <c r="A14" s="889"/>
      <c r="B14" s="520">
        <v>30101620</v>
      </c>
      <c r="C14" s="430" t="s">
        <v>13</v>
      </c>
      <c r="D14" s="381">
        <v>1</v>
      </c>
      <c r="E14" s="359">
        <v>98</v>
      </c>
      <c r="F14" s="51">
        <v>64001865</v>
      </c>
      <c r="G14" s="348" t="s">
        <v>255</v>
      </c>
      <c r="H14" s="58">
        <v>6</v>
      </c>
      <c r="I14" s="356">
        <v>17.86</v>
      </c>
      <c r="J14" s="356">
        <v>16.59</v>
      </c>
      <c r="K14" s="539">
        <f t="shared" si="8"/>
        <v>40.45</v>
      </c>
      <c r="L14" s="395" t="s">
        <v>38</v>
      </c>
      <c r="M14" s="376" t="s">
        <v>239</v>
      </c>
      <c r="N14" s="382">
        <v>64002152</v>
      </c>
      <c r="O14" s="434" t="s">
        <v>256</v>
      </c>
      <c r="P14" s="58">
        <v>11.11</v>
      </c>
      <c r="Q14" s="58">
        <v>24.41</v>
      </c>
      <c r="R14" s="58">
        <v>16.59</v>
      </c>
      <c r="S14" s="492">
        <f t="shared" si="9"/>
        <v>52.11</v>
      </c>
      <c r="T14" s="379" t="s">
        <v>38</v>
      </c>
      <c r="U14" s="380" t="s">
        <v>39</v>
      </c>
      <c r="V14" s="383">
        <v>41263</v>
      </c>
      <c r="X14" s="442">
        <f t="shared" si="0"/>
        <v>11.659999999999997</v>
      </c>
      <c r="Y14" s="443">
        <f t="shared" si="1"/>
        <v>0.288257107540173</v>
      </c>
      <c r="Z14" s="275">
        <f t="shared" si="2"/>
        <v>11.659999999999998</v>
      </c>
      <c r="AA14" s="446">
        <f t="shared" si="3"/>
        <v>52.11</v>
      </c>
      <c r="AB14" s="510"/>
      <c r="AC14" s="535">
        <v>162</v>
      </c>
      <c r="AD14" s="353">
        <v>7</v>
      </c>
      <c r="AE14" s="555">
        <f>K14</f>
        <v>40.45</v>
      </c>
      <c r="AG14" s="547">
        <f t="shared" si="4"/>
        <v>6552.900000000001</v>
      </c>
      <c r="AH14" s="548">
        <f t="shared" si="5"/>
        <v>364.77</v>
      </c>
      <c r="AI14" s="547">
        <f t="shared" si="6"/>
        <v>8806.59</v>
      </c>
      <c r="AJ14" s="559">
        <f t="shared" si="7"/>
        <v>6836.05</v>
      </c>
    </row>
    <row r="15" spans="1:36" s="97" customFormat="1" ht="24.75" customHeight="1">
      <c r="A15" s="889"/>
      <c r="B15" s="520">
        <v>30101638</v>
      </c>
      <c r="C15" s="430" t="s">
        <v>14</v>
      </c>
      <c r="D15" s="381">
        <v>1</v>
      </c>
      <c r="E15" s="359">
        <v>98</v>
      </c>
      <c r="F15" s="51">
        <v>64002500</v>
      </c>
      <c r="G15" s="348" t="s">
        <v>257</v>
      </c>
      <c r="H15" s="58">
        <v>6</v>
      </c>
      <c r="I15" s="356">
        <v>17.86</v>
      </c>
      <c r="J15" s="356">
        <v>16.59</v>
      </c>
      <c r="K15" s="539">
        <f t="shared" si="8"/>
        <v>40.45</v>
      </c>
      <c r="L15" s="395" t="s">
        <v>38</v>
      </c>
      <c r="M15" s="376" t="s">
        <v>239</v>
      </c>
      <c r="N15" s="382">
        <v>64002519</v>
      </c>
      <c r="O15" s="434" t="s">
        <v>258</v>
      </c>
      <c r="P15" s="58">
        <v>11.04</v>
      </c>
      <c r="Q15" s="58">
        <v>24.41</v>
      </c>
      <c r="R15" s="58">
        <v>16.59</v>
      </c>
      <c r="S15" s="492">
        <f t="shared" si="9"/>
        <v>52.040000000000006</v>
      </c>
      <c r="T15" s="379" t="s">
        <v>38</v>
      </c>
      <c r="U15" s="380" t="s">
        <v>39</v>
      </c>
      <c r="V15" s="383">
        <v>41263</v>
      </c>
      <c r="X15" s="442">
        <f t="shared" si="0"/>
        <v>11.590000000000003</v>
      </c>
      <c r="Y15" s="443">
        <f t="shared" si="1"/>
        <v>0.28652657601977755</v>
      </c>
      <c r="Z15" s="275">
        <f t="shared" si="2"/>
        <v>11.590000000000003</v>
      </c>
      <c r="AA15" s="446">
        <f t="shared" si="3"/>
        <v>52.040000000000006</v>
      </c>
      <c r="AB15" s="510"/>
      <c r="AC15" s="535">
        <v>19</v>
      </c>
      <c r="AD15" s="353"/>
      <c r="AE15" s="555">
        <f>K16</f>
        <v>64.08</v>
      </c>
      <c r="AG15" s="547">
        <f t="shared" si="4"/>
        <v>768.5500000000001</v>
      </c>
      <c r="AH15" s="548">
        <f t="shared" si="5"/>
        <v>0</v>
      </c>
      <c r="AI15" s="547">
        <f t="shared" si="6"/>
        <v>988.7600000000001</v>
      </c>
      <c r="AJ15" s="559">
        <f t="shared" si="7"/>
        <v>1217.52</v>
      </c>
    </row>
    <row r="16" spans="1:36" s="97" customFormat="1" ht="24.75" customHeight="1">
      <c r="A16" s="889"/>
      <c r="B16" s="520">
        <v>30101646</v>
      </c>
      <c r="C16" s="430" t="s">
        <v>15</v>
      </c>
      <c r="D16" s="381">
        <v>1</v>
      </c>
      <c r="E16" s="359">
        <v>98</v>
      </c>
      <c r="F16" s="51">
        <v>64001792</v>
      </c>
      <c r="G16" s="348" t="s">
        <v>259</v>
      </c>
      <c r="H16" s="58">
        <v>5.57</v>
      </c>
      <c r="I16" s="356">
        <v>41.92</v>
      </c>
      <c r="J16" s="356">
        <v>16.59</v>
      </c>
      <c r="K16" s="105">
        <f t="shared" si="8"/>
        <v>64.08</v>
      </c>
      <c r="L16" s="396" t="s">
        <v>39</v>
      </c>
      <c r="M16" s="376" t="s">
        <v>239</v>
      </c>
      <c r="N16" s="382">
        <v>64002080</v>
      </c>
      <c r="O16" s="434" t="s">
        <v>260</v>
      </c>
      <c r="P16" s="58">
        <v>7.25</v>
      </c>
      <c r="Q16" s="58">
        <v>79.79</v>
      </c>
      <c r="R16" s="58">
        <v>16.59</v>
      </c>
      <c r="S16" s="543">
        <f t="shared" si="9"/>
        <v>103.63000000000001</v>
      </c>
      <c r="T16" s="890" t="s">
        <v>39</v>
      </c>
      <c r="U16" s="891"/>
      <c r="V16" s="383">
        <v>41263</v>
      </c>
      <c r="X16" s="442">
        <f t="shared" si="0"/>
        <v>39.55000000000001</v>
      </c>
      <c r="Y16" s="443">
        <f t="shared" si="1"/>
        <v>0.6171972534332086</v>
      </c>
      <c r="Z16" s="275">
        <f t="shared" si="2"/>
        <v>39.55000000000001</v>
      </c>
      <c r="AA16" s="446">
        <f t="shared" si="3"/>
        <v>103.63000000000001</v>
      </c>
      <c r="AB16" s="510"/>
      <c r="AC16" s="535"/>
      <c r="AD16" s="353">
        <v>13</v>
      </c>
      <c r="AE16" s="554">
        <f>S16</f>
        <v>103.63000000000001</v>
      </c>
      <c r="AG16" s="547">
        <f t="shared" si="4"/>
        <v>0</v>
      </c>
      <c r="AH16" s="548">
        <f t="shared" si="5"/>
        <v>1347.19</v>
      </c>
      <c r="AI16" s="547">
        <f t="shared" si="6"/>
        <v>1347.19</v>
      </c>
      <c r="AJ16" s="559">
        <f t="shared" si="7"/>
        <v>1347.19</v>
      </c>
    </row>
    <row r="17" spans="1:36" s="97" customFormat="1" ht="24.75" customHeight="1">
      <c r="A17" s="889"/>
      <c r="B17" s="520">
        <v>30101840</v>
      </c>
      <c r="C17" s="430" t="s">
        <v>16</v>
      </c>
      <c r="D17" s="381">
        <v>1</v>
      </c>
      <c r="E17" s="359">
        <v>98</v>
      </c>
      <c r="F17" s="51">
        <v>64001881</v>
      </c>
      <c r="G17" s="348" t="s">
        <v>261</v>
      </c>
      <c r="H17" s="58">
        <v>6</v>
      </c>
      <c r="I17" s="356">
        <v>17.86</v>
      </c>
      <c r="J17" s="356">
        <v>16.59</v>
      </c>
      <c r="K17" s="105">
        <f t="shared" si="8"/>
        <v>40.45</v>
      </c>
      <c r="L17" s="395" t="s">
        <v>38</v>
      </c>
      <c r="M17" s="376" t="s">
        <v>239</v>
      </c>
      <c r="N17" s="382">
        <v>64002179</v>
      </c>
      <c r="O17" s="434" t="s">
        <v>262</v>
      </c>
      <c r="P17" s="58">
        <v>9.36</v>
      </c>
      <c r="Q17" s="58">
        <v>21.71</v>
      </c>
      <c r="R17" s="58">
        <v>16.59</v>
      </c>
      <c r="S17" s="543">
        <f t="shared" si="9"/>
        <v>47.66</v>
      </c>
      <c r="T17" s="890" t="s">
        <v>39</v>
      </c>
      <c r="U17" s="891"/>
      <c r="V17" s="383">
        <v>41263</v>
      </c>
      <c r="X17" s="442">
        <f t="shared" si="0"/>
        <v>7.209999999999994</v>
      </c>
      <c r="Y17" s="443">
        <f t="shared" si="1"/>
        <v>0.1782447466007415</v>
      </c>
      <c r="Z17" s="275">
        <f t="shared" si="2"/>
        <v>7.209999999999994</v>
      </c>
      <c r="AA17" s="446">
        <f t="shared" si="3"/>
        <v>47.66</v>
      </c>
      <c r="AB17" s="510"/>
      <c r="AC17" s="535"/>
      <c r="AD17" s="353">
        <v>1</v>
      </c>
      <c r="AE17" s="554">
        <f>S17</f>
        <v>47.66</v>
      </c>
      <c r="AG17" s="547">
        <f t="shared" si="4"/>
        <v>0</v>
      </c>
      <c r="AH17" s="548">
        <f t="shared" si="5"/>
        <v>47.66</v>
      </c>
      <c r="AI17" s="547">
        <f t="shared" si="6"/>
        <v>47.66</v>
      </c>
      <c r="AJ17" s="559">
        <f t="shared" si="7"/>
        <v>47.66</v>
      </c>
    </row>
    <row r="18" spans="1:36" s="97" customFormat="1" ht="24.75" customHeight="1" thickBot="1">
      <c r="A18" s="894"/>
      <c r="B18" s="522">
        <v>30730031</v>
      </c>
      <c r="C18" s="432" t="s">
        <v>17</v>
      </c>
      <c r="D18" s="397">
        <v>1</v>
      </c>
      <c r="E18" s="366">
        <v>98</v>
      </c>
      <c r="F18" s="63">
        <v>64001814</v>
      </c>
      <c r="G18" s="426" t="s">
        <v>263</v>
      </c>
      <c r="H18" s="60">
        <v>6.07</v>
      </c>
      <c r="I18" s="62">
        <v>17.86</v>
      </c>
      <c r="J18" s="62">
        <v>16.59</v>
      </c>
      <c r="K18" s="491">
        <f t="shared" si="8"/>
        <v>40.519999999999996</v>
      </c>
      <c r="L18" s="398" t="s">
        <v>39</v>
      </c>
      <c r="M18" s="399" t="s">
        <v>239</v>
      </c>
      <c r="N18" s="400">
        <v>64002101</v>
      </c>
      <c r="O18" s="437" t="s">
        <v>264</v>
      </c>
      <c r="P18" s="60">
        <v>11.11</v>
      </c>
      <c r="Q18" s="60">
        <v>21.81</v>
      </c>
      <c r="R18" s="60">
        <v>16.59</v>
      </c>
      <c r="S18" s="495">
        <f t="shared" si="9"/>
        <v>49.510000000000005</v>
      </c>
      <c r="T18" s="895" t="s">
        <v>39</v>
      </c>
      <c r="U18" s="896"/>
      <c r="V18" s="401">
        <v>41263</v>
      </c>
      <c r="X18" s="442">
        <f t="shared" si="0"/>
        <v>8.990000000000009</v>
      </c>
      <c r="Y18" s="443">
        <f t="shared" si="1"/>
        <v>0.2218657453109578</v>
      </c>
      <c r="Z18" s="275">
        <f t="shared" si="2"/>
        <v>8.990000000000009</v>
      </c>
      <c r="AA18" s="446">
        <f t="shared" si="3"/>
        <v>49.510000000000005</v>
      </c>
      <c r="AB18" s="510"/>
      <c r="AC18" s="535">
        <v>12</v>
      </c>
      <c r="AD18" s="353"/>
      <c r="AE18" s="554">
        <f>K18</f>
        <v>40.519999999999996</v>
      </c>
      <c r="AG18" s="547">
        <f t="shared" si="4"/>
        <v>486.23999999999995</v>
      </c>
      <c r="AH18" s="548">
        <f t="shared" si="5"/>
        <v>0</v>
      </c>
      <c r="AI18" s="547">
        <f t="shared" si="6"/>
        <v>594.1200000000001</v>
      </c>
      <c r="AJ18" s="559">
        <f t="shared" si="7"/>
        <v>486.23999999999995</v>
      </c>
    </row>
    <row r="19" spans="1:36" s="97" customFormat="1" ht="24.75" customHeight="1">
      <c r="A19" s="897">
        <v>3</v>
      </c>
      <c r="B19" s="523">
        <v>30101077</v>
      </c>
      <c r="C19" s="429" t="s">
        <v>29</v>
      </c>
      <c r="D19" s="373">
        <v>1</v>
      </c>
      <c r="E19" s="358">
        <v>98</v>
      </c>
      <c r="F19" s="50">
        <v>64000516</v>
      </c>
      <c r="G19" s="427" t="s">
        <v>265</v>
      </c>
      <c r="H19" s="59">
        <v>13.71</v>
      </c>
      <c r="I19" s="402">
        <v>18.96</v>
      </c>
      <c r="J19" s="402">
        <v>16.59</v>
      </c>
      <c r="K19" s="541">
        <f>SUM(H19+I19+J19)</f>
        <v>49.260000000000005</v>
      </c>
      <c r="L19" s="392" t="s">
        <v>38</v>
      </c>
      <c r="M19" s="390" t="s">
        <v>239</v>
      </c>
      <c r="N19" s="403">
        <v>64000524</v>
      </c>
      <c r="O19" s="438" t="s">
        <v>266</v>
      </c>
      <c r="P19" s="404">
        <v>17.07</v>
      </c>
      <c r="Q19" s="404">
        <v>24.46</v>
      </c>
      <c r="R19" s="404">
        <v>16.59</v>
      </c>
      <c r="S19" s="494">
        <f>SUM(P19+Q19+R19)</f>
        <v>58.120000000000005</v>
      </c>
      <c r="T19" s="899" t="s">
        <v>39</v>
      </c>
      <c r="U19" s="900"/>
      <c r="V19" s="107">
        <v>41263</v>
      </c>
      <c r="X19" s="442">
        <f t="shared" si="0"/>
        <v>8.86</v>
      </c>
      <c r="Y19" s="443">
        <f t="shared" si="1"/>
        <v>0.17986195696305315</v>
      </c>
      <c r="Z19" s="275">
        <f t="shared" si="2"/>
        <v>8.86</v>
      </c>
      <c r="AA19" s="446">
        <f t="shared" si="3"/>
        <v>58.120000000000005</v>
      </c>
      <c r="AB19" s="510"/>
      <c r="AC19" s="535">
        <v>536</v>
      </c>
      <c r="AD19" s="353">
        <v>85</v>
      </c>
      <c r="AE19" s="555">
        <f>K20</f>
        <v>54.47</v>
      </c>
      <c r="AG19" s="547">
        <f t="shared" si="4"/>
        <v>26403.360000000004</v>
      </c>
      <c r="AH19" s="548">
        <f t="shared" si="5"/>
        <v>4940.200000000001</v>
      </c>
      <c r="AI19" s="547">
        <f t="shared" si="6"/>
        <v>36092.520000000004</v>
      </c>
      <c r="AJ19" s="559">
        <f t="shared" si="7"/>
        <v>33825.87</v>
      </c>
    </row>
    <row r="20" spans="1:36" s="97" customFormat="1" ht="24.75" customHeight="1">
      <c r="A20" s="898"/>
      <c r="B20" s="524">
        <v>30101468</v>
      </c>
      <c r="C20" s="430" t="s">
        <v>18</v>
      </c>
      <c r="D20" s="381">
        <v>1</v>
      </c>
      <c r="E20" s="359">
        <v>98</v>
      </c>
      <c r="F20" s="51">
        <v>64001938</v>
      </c>
      <c r="G20" s="348" t="s">
        <v>267</v>
      </c>
      <c r="H20" s="58">
        <v>18.92</v>
      </c>
      <c r="I20" s="356">
        <v>18.96</v>
      </c>
      <c r="J20" s="356">
        <v>16.59</v>
      </c>
      <c r="K20" s="105">
        <f aca="true" t="shared" si="10" ref="K20:K26">SUM(H20+I20+J20)</f>
        <v>54.47</v>
      </c>
      <c r="L20" s="379" t="s">
        <v>38</v>
      </c>
      <c r="M20" s="376" t="s">
        <v>239</v>
      </c>
      <c r="N20" s="382">
        <v>64002225</v>
      </c>
      <c r="O20" s="434" t="s">
        <v>268</v>
      </c>
      <c r="P20" s="58">
        <v>15.56</v>
      </c>
      <c r="Q20" s="58">
        <v>24.46</v>
      </c>
      <c r="R20" s="58">
        <v>16.59</v>
      </c>
      <c r="S20" s="543">
        <f aca="true" t="shared" si="11" ref="S20:S26">SUM(P20+Q20+R20)</f>
        <v>56.61</v>
      </c>
      <c r="T20" s="890" t="s">
        <v>39</v>
      </c>
      <c r="U20" s="891"/>
      <c r="V20" s="383">
        <v>41263</v>
      </c>
      <c r="X20" s="442">
        <f t="shared" si="0"/>
        <v>2.1400000000000006</v>
      </c>
      <c r="Y20" s="443">
        <f t="shared" si="1"/>
        <v>0.03928768129245457</v>
      </c>
      <c r="Z20" s="275">
        <f t="shared" si="2"/>
        <v>2.1400000000000006</v>
      </c>
      <c r="AA20" s="446">
        <f t="shared" si="3"/>
        <v>56.61</v>
      </c>
      <c r="AB20" s="510"/>
      <c r="AC20" s="535"/>
      <c r="AD20" s="353">
        <v>12</v>
      </c>
      <c r="AE20" s="554">
        <f>S20</f>
        <v>56.61</v>
      </c>
      <c r="AG20" s="547">
        <f t="shared" si="4"/>
        <v>0</v>
      </c>
      <c r="AH20" s="548">
        <f t="shared" si="5"/>
        <v>679.3199999999999</v>
      </c>
      <c r="AI20" s="547">
        <f t="shared" si="6"/>
        <v>679.3199999999999</v>
      </c>
      <c r="AJ20" s="559">
        <f t="shared" si="7"/>
        <v>679.3199999999999</v>
      </c>
    </row>
    <row r="21" spans="1:36" s="97" customFormat="1" ht="24.75" customHeight="1">
      <c r="A21" s="898"/>
      <c r="B21" s="524">
        <v>30101492</v>
      </c>
      <c r="C21" s="430" t="s">
        <v>19</v>
      </c>
      <c r="D21" s="381">
        <v>1</v>
      </c>
      <c r="E21" s="359">
        <v>98</v>
      </c>
      <c r="F21" s="51">
        <v>64001920</v>
      </c>
      <c r="G21" s="348" t="s">
        <v>269</v>
      </c>
      <c r="H21" s="58">
        <v>17.14</v>
      </c>
      <c r="I21" s="356">
        <v>18.96</v>
      </c>
      <c r="J21" s="356">
        <v>16.59</v>
      </c>
      <c r="K21" s="539">
        <f t="shared" si="10"/>
        <v>52.69</v>
      </c>
      <c r="L21" s="379" t="s">
        <v>38</v>
      </c>
      <c r="M21" s="376" t="s">
        <v>239</v>
      </c>
      <c r="N21" s="382">
        <v>64002217</v>
      </c>
      <c r="O21" s="434" t="s">
        <v>270</v>
      </c>
      <c r="P21" s="58">
        <v>15.46</v>
      </c>
      <c r="Q21" s="58">
        <v>24.46</v>
      </c>
      <c r="R21" s="58">
        <v>16.59</v>
      </c>
      <c r="S21" s="492">
        <f t="shared" si="11"/>
        <v>56.510000000000005</v>
      </c>
      <c r="T21" s="890" t="s">
        <v>39</v>
      </c>
      <c r="U21" s="891"/>
      <c r="V21" s="383">
        <v>41263</v>
      </c>
      <c r="X21" s="442">
        <f t="shared" si="0"/>
        <v>3.8200000000000074</v>
      </c>
      <c r="Y21" s="443">
        <f t="shared" si="1"/>
        <v>0.07249952552666554</v>
      </c>
      <c r="Z21" s="275">
        <f t="shared" si="2"/>
        <v>3.820000000000007</v>
      </c>
      <c r="AA21" s="446">
        <f t="shared" si="3"/>
        <v>56.510000000000005</v>
      </c>
      <c r="AB21" s="511" t="s">
        <v>336</v>
      </c>
      <c r="AC21" s="535">
        <v>1717</v>
      </c>
      <c r="AD21" s="353">
        <v>98</v>
      </c>
      <c r="AE21" s="555">
        <f>K21</f>
        <v>52.69</v>
      </c>
      <c r="AG21" s="547">
        <f t="shared" si="4"/>
        <v>90468.73</v>
      </c>
      <c r="AH21" s="548">
        <f t="shared" si="5"/>
        <v>5537.9800000000005</v>
      </c>
      <c r="AI21" s="547">
        <f t="shared" si="6"/>
        <v>102565.65000000001</v>
      </c>
      <c r="AJ21" s="559">
        <f t="shared" si="7"/>
        <v>95632.34999999999</v>
      </c>
    </row>
    <row r="22" spans="1:36" s="97" customFormat="1" ht="24.75" customHeight="1">
      <c r="A22" s="898"/>
      <c r="B22" s="524">
        <v>30101590</v>
      </c>
      <c r="C22" s="430" t="s">
        <v>20</v>
      </c>
      <c r="D22" s="381">
        <v>1</v>
      </c>
      <c r="E22" s="359">
        <v>98</v>
      </c>
      <c r="F22" s="51">
        <v>64001890</v>
      </c>
      <c r="G22" s="348" t="s">
        <v>271</v>
      </c>
      <c r="H22" s="58">
        <v>13.78</v>
      </c>
      <c r="I22" s="356">
        <v>19</v>
      </c>
      <c r="J22" s="356">
        <v>16.59</v>
      </c>
      <c r="K22" s="539">
        <f t="shared" si="10"/>
        <v>49.370000000000005</v>
      </c>
      <c r="L22" s="379" t="s">
        <v>38</v>
      </c>
      <c r="M22" s="376" t="s">
        <v>239</v>
      </c>
      <c r="N22" s="382">
        <v>64002187</v>
      </c>
      <c r="O22" s="434" t="s">
        <v>272</v>
      </c>
      <c r="P22" s="58">
        <v>15.46</v>
      </c>
      <c r="Q22" s="58">
        <v>21.8</v>
      </c>
      <c r="R22" s="58">
        <v>16.59</v>
      </c>
      <c r="S22" s="492">
        <f t="shared" si="11"/>
        <v>53.85000000000001</v>
      </c>
      <c r="T22" s="890" t="s">
        <v>39</v>
      </c>
      <c r="U22" s="891"/>
      <c r="V22" s="383">
        <v>41263</v>
      </c>
      <c r="X22" s="442">
        <f t="shared" si="0"/>
        <v>4.480000000000004</v>
      </c>
      <c r="Y22" s="443">
        <f t="shared" si="1"/>
        <v>0.0907433664168524</v>
      </c>
      <c r="Z22" s="275">
        <f t="shared" si="2"/>
        <v>4.480000000000004</v>
      </c>
      <c r="AA22" s="446">
        <f t="shared" si="3"/>
        <v>53.85000000000001</v>
      </c>
      <c r="AB22" s="510"/>
      <c r="AC22" s="535">
        <v>335</v>
      </c>
      <c r="AD22" s="353">
        <v>34</v>
      </c>
      <c r="AE22" s="555">
        <f>K22</f>
        <v>49.370000000000005</v>
      </c>
      <c r="AG22" s="547">
        <f t="shared" si="4"/>
        <v>16538.95</v>
      </c>
      <c r="AH22" s="548">
        <f t="shared" si="5"/>
        <v>1830.9000000000003</v>
      </c>
      <c r="AI22" s="547">
        <f t="shared" si="6"/>
        <v>19870.65</v>
      </c>
      <c r="AJ22" s="559">
        <f t="shared" si="7"/>
        <v>18217.530000000002</v>
      </c>
    </row>
    <row r="23" spans="1:36" s="97" customFormat="1" ht="24.75" customHeight="1">
      <c r="A23" s="898"/>
      <c r="B23" s="524">
        <v>30101735</v>
      </c>
      <c r="C23" s="430" t="s">
        <v>21</v>
      </c>
      <c r="D23" s="381">
        <v>1</v>
      </c>
      <c r="E23" s="359">
        <v>98</v>
      </c>
      <c r="F23" s="51">
        <v>64001962</v>
      </c>
      <c r="G23" s="348" t="s">
        <v>273</v>
      </c>
      <c r="H23" s="58">
        <v>13.78</v>
      </c>
      <c r="I23" s="356">
        <v>18.96</v>
      </c>
      <c r="J23" s="356">
        <v>16.59</v>
      </c>
      <c r="K23" s="539">
        <f t="shared" si="10"/>
        <v>49.33</v>
      </c>
      <c r="L23" s="395" t="s">
        <v>38</v>
      </c>
      <c r="M23" s="376" t="s">
        <v>239</v>
      </c>
      <c r="N23" s="382">
        <v>64002250</v>
      </c>
      <c r="O23" s="434" t="s">
        <v>274</v>
      </c>
      <c r="P23" s="58">
        <v>17.14</v>
      </c>
      <c r="Q23" s="58">
        <v>21.76</v>
      </c>
      <c r="R23" s="58">
        <v>16.59</v>
      </c>
      <c r="S23" s="492">
        <f t="shared" si="11"/>
        <v>55.49000000000001</v>
      </c>
      <c r="T23" s="379" t="s">
        <v>38</v>
      </c>
      <c r="U23" s="380" t="s">
        <v>39</v>
      </c>
      <c r="V23" s="383">
        <v>41263</v>
      </c>
      <c r="X23" s="442">
        <f t="shared" si="0"/>
        <v>6.160000000000011</v>
      </c>
      <c r="Y23" s="443">
        <f t="shared" si="1"/>
        <v>0.12487330225015227</v>
      </c>
      <c r="Z23" s="275">
        <f t="shared" si="2"/>
        <v>6.160000000000011</v>
      </c>
      <c r="AA23" s="446">
        <f t="shared" si="3"/>
        <v>55.49000000000001</v>
      </c>
      <c r="AB23" s="510"/>
      <c r="AC23" s="535">
        <v>20</v>
      </c>
      <c r="AD23" s="353">
        <v>1</v>
      </c>
      <c r="AE23" s="555">
        <f>K23</f>
        <v>49.33</v>
      </c>
      <c r="AG23" s="547">
        <f t="shared" si="4"/>
        <v>986.5999999999999</v>
      </c>
      <c r="AH23" s="548">
        <f t="shared" si="5"/>
        <v>55.49000000000001</v>
      </c>
      <c r="AI23" s="547">
        <f t="shared" si="6"/>
        <v>1165.2900000000002</v>
      </c>
      <c r="AJ23" s="559">
        <f t="shared" si="7"/>
        <v>1035.93</v>
      </c>
    </row>
    <row r="24" spans="1:36" s="97" customFormat="1" ht="24.75" customHeight="1">
      <c r="A24" s="898"/>
      <c r="B24" s="524">
        <v>30101913</v>
      </c>
      <c r="C24" s="430" t="s">
        <v>22</v>
      </c>
      <c r="D24" s="357">
        <v>1</v>
      </c>
      <c r="E24" s="359">
        <v>98</v>
      </c>
      <c r="F24" s="51">
        <v>64001954</v>
      </c>
      <c r="G24" s="348" t="s">
        <v>275</v>
      </c>
      <c r="H24" s="356">
        <v>15.56</v>
      </c>
      <c r="I24" s="356">
        <v>18.96</v>
      </c>
      <c r="J24" s="356">
        <v>16.59</v>
      </c>
      <c r="K24" s="105">
        <f t="shared" si="10"/>
        <v>51.11</v>
      </c>
      <c r="L24" s="405" t="s">
        <v>38</v>
      </c>
      <c r="M24" s="406" t="s">
        <v>239</v>
      </c>
      <c r="N24" s="382">
        <v>64002241</v>
      </c>
      <c r="O24" s="434" t="s">
        <v>276</v>
      </c>
      <c r="P24" s="58">
        <v>15.56</v>
      </c>
      <c r="Q24" s="58">
        <v>24.46</v>
      </c>
      <c r="R24" s="58">
        <v>16.59</v>
      </c>
      <c r="S24" s="543">
        <f t="shared" si="11"/>
        <v>56.61</v>
      </c>
      <c r="T24" s="890" t="s">
        <v>39</v>
      </c>
      <c r="U24" s="891"/>
      <c r="V24" s="52">
        <v>41263</v>
      </c>
      <c r="X24" s="442">
        <f t="shared" si="0"/>
        <v>5.5</v>
      </c>
      <c r="Y24" s="443">
        <f t="shared" si="1"/>
        <v>0.1076110350225005</v>
      </c>
      <c r="Z24" s="275">
        <f t="shared" si="2"/>
        <v>5.5</v>
      </c>
      <c r="AA24" s="446">
        <f t="shared" si="3"/>
        <v>56.61</v>
      </c>
      <c r="AB24" s="510"/>
      <c r="AC24" s="535"/>
      <c r="AD24" s="353">
        <v>63</v>
      </c>
      <c r="AE24" s="554">
        <f>S24</f>
        <v>56.61</v>
      </c>
      <c r="AG24" s="547">
        <f t="shared" si="4"/>
        <v>0</v>
      </c>
      <c r="AH24" s="548">
        <f t="shared" si="5"/>
        <v>3566.43</v>
      </c>
      <c r="AI24" s="547">
        <f t="shared" si="6"/>
        <v>3566.43</v>
      </c>
      <c r="AJ24" s="559">
        <f t="shared" si="7"/>
        <v>3566.43</v>
      </c>
    </row>
    <row r="25" spans="1:36" s="97" customFormat="1" ht="24.75" customHeight="1">
      <c r="A25" s="898"/>
      <c r="B25" s="524">
        <v>30101921</v>
      </c>
      <c r="C25" s="430" t="s">
        <v>23</v>
      </c>
      <c r="D25" s="381">
        <v>1</v>
      </c>
      <c r="E25" s="351">
        <v>98</v>
      </c>
      <c r="F25" s="407">
        <v>64001903</v>
      </c>
      <c r="G25" s="352" t="s">
        <v>277</v>
      </c>
      <c r="H25" s="378">
        <v>17.24</v>
      </c>
      <c r="I25" s="355">
        <v>18.96</v>
      </c>
      <c r="J25" s="355">
        <v>16.59</v>
      </c>
      <c r="K25" s="544">
        <f t="shared" si="10"/>
        <v>52.790000000000006</v>
      </c>
      <c r="L25" s="379" t="s">
        <v>38</v>
      </c>
      <c r="M25" s="406" t="s">
        <v>239</v>
      </c>
      <c r="N25" s="382">
        <v>64002195</v>
      </c>
      <c r="O25" s="434" t="s">
        <v>278</v>
      </c>
      <c r="P25" s="58">
        <v>15.56</v>
      </c>
      <c r="Q25" s="58">
        <v>24.46</v>
      </c>
      <c r="R25" s="58">
        <v>16.59</v>
      </c>
      <c r="S25" s="492">
        <f t="shared" si="11"/>
        <v>56.61</v>
      </c>
      <c r="T25" s="890" t="s">
        <v>39</v>
      </c>
      <c r="U25" s="891"/>
      <c r="V25" s="52">
        <v>41263</v>
      </c>
      <c r="X25" s="442">
        <f t="shared" si="0"/>
        <v>3.819999999999993</v>
      </c>
      <c r="Y25" s="443">
        <f t="shared" si="1"/>
        <v>0.07236218980867574</v>
      </c>
      <c r="Z25" s="275">
        <f t="shared" si="2"/>
        <v>3.819999999999993</v>
      </c>
      <c r="AA25" s="446">
        <f t="shared" si="3"/>
        <v>56.61</v>
      </c>
      <c r="AB25" s="511" t="s">
        <v>336</v>
      </c>
      <c r="AC25" s="535">
        <v>526</v>
      </c>
      <c r="AD25" s="353">
        <v>9</v>
      </c>
      <c r="AE25" s="555">
        <f>K25</f>
        <v>52.790000000000006</v>
      </c>
      <c r="AG25" s="547">
        <f t="shared" si="4"/>
        <v>27767.540000000005</v>
      </c>
      <c r="AH25" s="548">
        <f t="shared" si="5"/>
        <v>509.49</v>
      </c>
      <c r="AI25" s="547">
        <f t="shared" si="6"/>
        <v>30286.35</v>
      </c>
      <c r="AJ25" s="559">
        <f t="shared" si="7"/>
        <v>28242.650000000005</v>
      </c>
    </row>
    <row r="26" spans="1:36" s="97" customFormat="1" ht="24.75" customHeight="1">
      <c r="A26" s="898"/>
      <c r="B26" s="524">
        <v>30210119</v>
      </c>
      <c r="C26" s="430" t="s">
        <v>24</v>
      </c>
      <c r="D26" s="381">
        <v>1</v>
      </c>
      <c r="E26" s="359">
        <v>98</v>
      </c>
      <c r="F26" s="51">
        <v>64002403</v>
      </c>
      <c r="G26" s="348" t="s">
        <v>279</v>
      </c>
      <c r="H26" s="58">
        <v>15.56</v>
      </c>
      <c r="I26" s="356">
        <v>18.96</v>
      </c>
      <c r="J26" s="356">
        <v>16.59</v>
      </c>
      <c r="K26" s="539">
        <f t="shared" si="10"/>
        <v>51.11</v>
      </c>
      <c r="L26" s="396" t="s">
        <v>39</v>
      </c>
      <c r="M26" s="376" t="s">
        <v>239</v>
      </c>
      <c r="N26" s="382">
        <v>64002454</v>
      </c>
      <c r="O26" s="434" t="s">
        <v>280</v>
      </c>
      <c r="P26" s="58">
        <v>15.56</v>
      </c>
      <c r="Q26" s="58">
        <v>24.46</v>
      </c>
      <c r="R26" s="58">
        <v>16.59</v>
      </c>
      <c r="S26" s="492">
        <f t="shared" si="11"/>
        <v>56.61</v>
      </c>
      <c r="T26" s="890" t="s">
        <v>39</v>
      </c>
      <c r="U26" s="891"/>
      <c r="V26" s="383">
        <v>41263</v>
      </c>
      <c r="X26" s="442">
        <f t="shared" si="0"/>
        <v>5.5</v>
      </c>
      <c r="Y26" s="443">
        <f t="shared" si="1"/>
        <v>0.1076110350225005</v>
      </c>
      <c r="Z26" s="275">
        <f t="shared" si="2"/>
        <v>5.5</v>
      </c>
      <c r="AA26" s="446">
        <f t="shared" si="3"/>
        <v>56.61</v>
      </c>
      <c r="AB26" s="510"/>
      <c r="AC26" s="535">
        <v>25</v>
      </c>
      <c r="AD26" s="353">
        <v>3</v>
      </c>
      <c r="AE26" s="555">
        <f>K26</f>
        <v>51.11</v>
      </c>
      <c r="AG26" s="547">
        <f t="shared" si="4"/>
        <v>1277.75</v>
      </c>
      <c r="AH26" s="548">
        <f t="shared" si="5"/>
        <v>169.82999999999998</v>
      </c>
      <c r="AI26" s="547">
        <f t="shared" si="6"/>
        <v>1585.08</v>
      </c>
      <c r="AJ26" s="559">
        <f t="shared" si="7"/>
        <v>1431.08</v>
      </c>
    </row>
    <row r="27" spans="1:36" ht="24.75" customHeight="1" thickBot="1">
      <c r="A27" s="898"/>
      <c r="B27" s="525">
        <v>30101948</v>
      </c>
      <c r="C27" s="426" t="s">
        <v>25</v>
      </c>
      <c r="D27" s="56">
        <v>1</v>
      </c>
      <c r="E27" s="366">
        <v>98</v>
      </c>
      <c r="F27" s="63">
        <v>64002527</v>
      </c>
      <c r="G27" s="426" t="s">
        <v>281</v>
      </c>
      <c r="H27" s="60">
        <v>15.56</v>
      </c>
      <c r="I27" s="62">
        <v>18.96</v>
      </c>
      <c r="J27" s="62">
        <v>16.59</v>
      </c>
      <c r="K27" s="545">
        <f>SUM(H27+I27+J27)</f>
        <v>51.11</v>
      </c>
      <c r="L27" s="408" t="s">
        <v>38</v>
      </c>
      <c r="M27" s="399" t="s">
        <v>239</v>
      </c>
      <c r="N27" s="400">
        <v>64002543</v>
      </c>
      <c r="O27" s="437" t="s">
        <v>282</v>
      </c>
      <c r="P27" s="60">
        <v>20.6</v>
      </c>
      <c r="Q27" s="60">
        <v>24.46</v>
      </c>
      <c r="R27" s="60">
        <v>16.59</v>
      </c>
      <c r="S27" s="495">
        <f>SUM(P27+Q27+R27)</f>
        <v>61.650000000000006</v>
      </c>
      <c r="T27" s="895" t="s">
        <v>39</v>
      </c>
      <c r="U27" s="896"/>
      <c r="V27" s="401">
        <v>41263</v>
      </c>
      <c r="X27" s="442">
        <f t="shared" si="0"/>
        <v>10.540000000000006</v>
      </c>
      <c r="Y27" s="443">
        <f t="shared" si="1"/>
        <v>0.20622187438857378</v>
      </c>
      <c r="Z27" s="275">
        <f t="shared" si="2"/>
        <v>10.540000000000006</v>
      </c>
      <c r="AA27" s="446">
        <f t="shared" si="3"/>
        <v>61.650000000000006</v>
      </c>
      <c r="AB27" s="510"/>
      <c r="AC27" s="536">
        <v>78</v>
      </c>
      <c r="AD27" s="40">
        <v>17</v>
      </c>
      <c r="AE27" s="555">
        <f>K27</f>
        <v>51.11</v>
      </c>
      <c r="AG27" s="547">
        <f t="shared" si="4"/>
        <v>3986.58</v>
      </c>
      <c r="AH27" s="548">
        <f t="shared" si="5"/>
        <v>1048.0500000000002</v>
      </c>
      <c r="AI27" s="547">
        <f t="shared" si="6"/>
        <v>5856.750000000001</v>
      </c>
      <c r="AJ27" s="559">
        <f t="shared" si="7"/>
        <v>4855.45</v>
      </c>
    </row>
    <row r="28" spans="1:36" ht="25.5">
      <c r="A28" s="888">
        <v>4</v>
      </c>
      <c r="B28" s="519">
        <v>30101476</v>
      </c>
      <c r="C28" s="429" t="s">
        <v>26</v>
      </c>
      <c r="D28" s="47">
        <v>1</v>
      </c>
      <c r="E28" s="358">
        <v>98</v>
      </c>
      <c r="F28" s="50">
        <v>64000532</v>
      </c>
      <c r="G28" s="424" t="s">
        <v>283</v>
      </c>
      <c r="H28" s="57">
        <v>23.27</v>
      </c>
      <c r="I28" s="374">
        <v>24.46</v>
      </c>
      <c r="J28" s="374">
        <v>16.59</v>
      </c>
      <c r="K28" s="541">
        <f>SUM(H28+I28+J28)</f>
        <v>64.32000000000001</v>
      </c>
      <c r="L28" s="409" t="s">
        <v>39</v>
      </c>
      <c r="M28" s="390" t="s">
        <v>239</v>
      </c>
      <c r="N28" s="391">
        <v>64000540</v>
      </c>
      <c r="O28" s="436" t="s">
        <v>284</v>
      </c>
      <c r="P28" s="57">
        <v>15.66</v>
      </c>
      <c r="Q28" s="57">
        <v>27.31</v>
      </c>
      <c r="R28" s="57">
        <v>16.59</v>
      </c>
      <c r="S28" s="494">
        <f>SUM(P28+Q28+R28)</f>
        <v>59.56</v>
      </c>
      <c r="T28" s="899" t="s">
        <v>39</v>
      </c>
      <c r="U28" s="900"/>
      <c r="V28" s="107">
        <v>41263</v>
      </c>
      <c r="X28" s="496">
        <f t="shared" si="0"/>
        <v>-4.760000000000005</v>
      </c>
      <c r="Y28" s="497">
        <f t="shared" si="1"/>
        <v>-0.07400497512437818</v>
      </c>
      <c r="Z28" s="498">
        <f t="shared" si="2"/>
        <v>-4.760000000000005</v>
      </c>
      <c r="AA28" s="499">
        <f t="shared" si="3"/>
        <v>59.56</v>
      </c>
      <c r="AB28" s="510"/>
      <c r="AC28" s="536">
        <v>31</v>
      </c>
      <c r="AD28" s="353">
        <v>1</v>
      </c>
      <c r="AE28" s="555">
        <f>K28</f>
        <v>64.32000000000001</v>
      </c>
      <c r="AG28" s="547">
        <f t="shared" si="4"/>
        <v>1993.9200000000003</v>
      </c>
      <c r="AH28" s="548">
        <f t="shared" si="5"/>
        <v>59.56</v>
      </c>
      <c r="AI28" s="547">
        <f t="shared" si="6"/>
        <v>1905.92</v>
      </c>
      <c r="AJ28" s="559">
        <f t="shared" si="7"/>
        <v>2058.2400000000002</v>
      </c>
    </row>
    <row r="29" spans="1:36" s="245" customFormat="1" ht="25.5">
      <c r="A29" s="889"/>
      <c r="B29" s="520">
        <v>30101670</v>
      </c>
      <c r="C29" s="430" t="s">
        <v>27</v>
      </c>
      <c r="D29" s="381">
        <v>1</v>
      </c>
      <c r="E29" s="359">
        <v>98</v>
      </c>
      <c r="F29" s="51">
        <v>64001997</v>
      </c>
      <c r="G29" s="348" t="s">
        <v>285</v>
      </c>
      <c r="H29" s="58">
        <v>23.27</v>
      </c>
      <c r="I29" s="356">
        <v>18.96</v>
      </c>
      <c r="J29" s="356">
        <v>16.59</v>
      </c>
      <c r="K29" s="539">
        <f>SUM(H29+I29+J29)</f>
        <v>58.82000000000001</v>
      </c>
      <c r="L29" s="396" t="s">
        <v>39</v>
      </c>
      <c r="M29" s="376" t="s">
        <v>239</v>
      </c>
      <c r="N29" s="382">
        <v>64002284</v>
      </c>
      <c r="O29" s="434" t="s">
        <v>286</v>
      </c>
      <c r="P29" s="58">
        <v>15.66</v>
      </c>
      <c r="Q29" s="58">
        <v>27.31</v>
      </c>
      <c r="R29" s="58">
        <v>16.59</v>
      </c>
      <c r="S29" s="492">
        <f>SUM(P29+Q29+R29)</f>
        <v>59.56</v>
      </c>
      <c r="T29" s="890" t="s">
        <v>39</v>
      </c>
      <c r="U29" s="891"/>
      <c r="V29" s="383">
        <v>41263</v>
      </c>
      <c r="X29" s="442">
        <f t="shared" si="0"/>
        <v>0.7399999999999949</v>
      </c>
      <c r="Y29" s="443">
        <f t="shared" si="1"/>
        <v>0.012580754845290629</v>
      </c>
      <c r="Z29" s="275">
        <f t="shared" si="2"/>
        <v>0.7399999999999949</v>
      </c>
      <c r="AA29" s="446">
        <f t="shared" si="3"/>
        <v>59.56</v>
      </c>
      <c r="AB29" s="512"/>
      <c r="AC29" s="537">
        <v>9</v>
      </c>
      <c r="AD29" s="538">
        <v>1</v>
      </c>
      <c r="AE29" s="557">
        <f>K29</f>
        <v>58.82000000000001</v>
      </c>
      <c r="AG29" s="547">
        <f t="shared" si="4"/>
        <v>529.3800000000001</v>
      </c>
      <c r="AH29" s="548">
        <f t="shared" si="5"/>
        <v>59.56</v>
      </c>
      <c r="AI29" s="547">
        <f t="shared" si="6"/>
        <v>595.6</v>
      </c>
      <c r="AJ29" s="559">
        <f t="shared" si="7"/>
        <v>588.2</v>
      </c>
    </row>
    <row r="30" spans="1:36" ht="25.5">
      <c r="A30" s="903"/>
      <c r="B30" s="520">
        <v>30201055</v>
      </c>
      <c r="C30" s="431" t="s">
        <v>28</v>
      </c>
      <c r="D30" s="49">
        <v>1</v>
      </c>
      <c r="E30" s="360">
        <v>98</v>
      </c>
      <c r="F30" s="29">
        <v>64001989</v>
      </c>
      <c r="G30" s="425" t="s">
        <v>287</v>
      </c>
      <c r="H30" s="27">
        <v>13.88</v>
      </c>
      <c r="I30" s="354">
        <v>18.96</v>
      </c>
      <c r="J30" s="354">
        <v>16.59</v>
      </c>
      <c r="K30" s="490">
        <f>SUM(H30+I30+J30)</f>
        <v>49.43000000000001</v>
      </c>
      <c r="L30" s="405" t="s">
        <v>38</v>
      </c>
      <c r="M30" s="406" t="s">
        <v>239</v>
      </c>
      <c r="N30" s="387">
        <v>64002276</v>
      </c>
      <c r="O30" s="435" t="s">
        <v>288</v>
      </c>
      <c r="P30" s="27">
        <v>15.66</v>
      </c>
      <c r="Q30" s="27">
        <v>24.51</v>
      </c>
      <c r="R30" s="27">
        <v>16.59</v>
      </c>
      <c r="S30" s="493">
        <f>SUM(P30+Q30+R30)</f>
        <v>56.760000000000005</v>
      </c>
      <c r="T30" s="892" t="s">
        <v>39</v>
      </c>
      <c r="U30" s="893"/>
      <c r="V30" s="489">
        <v>41263</v>
      </c>
      <c r="X30" s="452">
        <f t="shared" si="0"/>
        <v>7.329999999999998</v>
      </c>
      <c r="Y30" s="453">
        <f t="shared" si="1"/>
        <v>0.148290511834918</v>
      </c>
      <c r="Z30" s="454">
        <f t="shared" si="2"/>
        <v>7.329999999999998</v>
      </c>
      <c r="AA30" s="455">
        <f t="shared" si="3"/>
        <v>56.760000000000005</v>
      </c>
      <c r="AB30" s="510"/>
      <c r="AC30" s="536"/>
      <c r="AD30" s="40"/>
      <c r="AE30" s="102">
        <v>0</v>
      </c>
      <c r="AG30" s="547">
        <f t="shared" si="4"/>
        <v>0</v>
      </c>
      <c r="AH30" s="548">
        <f t="shared" si="5"/>
        <v>0</v>
      </c>
      <c r="AI30" s="547">
        <f t="shared" si="6"/>
        <v>0</v>
      </c>
      <c r="AJ30" s="559">
        <f t="shared" si="7"/>
        <v>0</v>
      </c>
    </row>
    <row r="31" spans="1:36" s="266" customFormat="1" ht="15.75">
      <c r="A31" s="350"/>
      <c r="B31" s="526"/>
      <c r="C31" s="473"/>
      <c r="D31" s="128"/>
      <c r="E31" s="474"/>
      <c r="F31" s="475"/>
      <c r="G31" s="473"/>
      <c r="H31" s="476"/>
      <c r="I31" s="472"/>
      <c r="J31" s="472"/>
      <c r="K31" s="472"/>
      <c r="L31" s="462"/>
      <c r="M31" s="462"/>
      <c r="N31" s="477"/>
      <c r="O31" s="478"/>
      <c r="P31" s="476"/>
      <c r="Q31" s="476"/>
      <c r="R31" s="476"/>
      <c r="S31" s="479"/>
      <c r="T31" s="480"/>
      <c r="U31" s="480"/>
      <c r="V31" s="467"/>
      <c r="X31" s="481"/>
      <c r="Y31" s="482"/>
      <c r="Z31" s="483"/>
      <c r="AA31" s="484"/>
      <c r="AB31" s="503"/>
      <c r="AC31" s="533"/>
      <c r="AE31" s="530"/>
      <c r="AG31" s="549">
        <f>SUM(AG6:AG30)</f>
        <v>253975.97000000003</v>
      </c>
      <c r="AH31" s="550">
        <f>SUM(AH6:AH30)</f>
        <v>108171.57000000002</v>
      </c>
      <c r="AI31" s="549">
        <f>SUM(AI6:AI30)</f>
        <v>392854.43</v>
      </c>
      <c r="AJ31" s="560">
        <f>SUM(AJ6:AJ30)</f>
        <v>375663.87000000005</v>
      </c>
    </row>
    <row r="32" spans="1:35" s="83" customFormat="1" ht="15.75">
      <c r="A32" s="350"/>
      <c r="B32" s="526"/>
      <c r="C32" s="349"/>
      <c r="D32" s="128"/>
      <c r="E32" s="350"/>
      <c r="F32" s="460"/>
      <c r="G32" s="349"/>
      <c r="H32" s="461"/>
      <c r="I32" s="128"/>
      <c r="J32" s="128"/>
      <c r="K32" s="128"/>
      <c r="L32" s="462"/>
      <c r="M32" s="462"/>
      <c r="N32" s="463"/>
      <c r="O32" s="464"/>
      <c r="P32" s="461"/>
      <c r="Q32" s="461"/>
      <c r="R32" s="461"/>
      <c r="S32" s="465"/>
      <c r="T32" s="466"/>
      <c r="U32" s="466"/>
      <c r="V32" s="467"/>
      <c r="X32" s="485"/>
      <c r="Y32" s="486"/>
      <c r="Z32" s="487"/>
      <c r="AA32" s="488"/>
      <c r="AB32" s="504"/>
      <c r="AC32" s="534"/>
      <c r="AE32" s="531"/>
      <c r="AG32" s="844">
        <f>AG31+AH31</f>
        <v>362147.54000000004</v>
      </c>
      <c r="AH32" s="844"/>
      <c r="AI32" s="549"/>
    </row>
    <row r="33" spans="1:35" s="83" customFormat="1" ht="15.75">
      <c r="A33" s="350"/>
      <c r="B33" s="526"/>
      <c r="C33" s="349"/>
      <c r="D33" s="128"/>
      <c r="E33" s="350"/>
      <c r="F33" s="460"/>
      <c r="G33" s="349"/>
      <c r="H33" s="461"/>
      <c r="I33" s="128"/>
      <c r="J33" s="128"/>
      <c r="K33" s="128"/>
      <c r="L33" s="462"/>
      <c r="M33" s="462"/>
      <c r="N33" s="463"/>
      <c r="O33" s="464"/>
      <c r="P33" s="461"/>
      <c r="Q33" s="461"/>
      <c r="R33" s="461"/>
      <c r="S33" s="465"/>
      <c r="T33" s="466"/>
      <c r="U33" s="466"/>
      <c r="V33" s="467"/>
      <c r="X33" s="485"/>
      <c r="Y33" s="486"/>
      <c r="Z33" s="487"/>
      <c r="AA33" s="488"/>
      <c r="AB33" s="504"/>
      <c r="AC33" s="534"/>
      <c r="AE33" s="531"/>
      <c r="AG33" s="546"/>
      <c r="AH33" s="546"/>
      <c r="AI33" s="531"/>
    </row>
    <row r="34" spans="1:35" s="266" customFormat="1" ht="19.5" customHeight="1" hidden="1">
      <c r="A34" s="904" t="s">
        <v>334</v>
      </c>
      <c r="B34" s="904"/>
      <c r="C34" s="904"/>
      <c r="D34" s="904"/>
      <c r="E34" s="904"/>
      <c r="F34" s="904"/>
      <c r="G34" s="904"/>
      <c r="H34" s="904"/>
      <c r="I34" s="904"/>
      <c r="J34" s="904"/>
      <c r="K34" s="904"/>
      <c r="L34" s="904"/>
      <c r="M34" s="904"/>
      <c r="N34" s="904"/>
      <c r="O34" s="904"/>
      <c r="P34" s="904"/>
      <c r="Q34" s="904"/>
      <c r="R34" s="904"/>
      <c r="S34" s="904"/>
      <c r="T34" s="904"/>
      <c r="U34" s="904"/>
      <c r="V34" s="904"/>
      <c r="W34" s="83"/>
      <c r="X34" s="468"/>
      <c r="Y34" s="469"/>
      <c r="Z34" s="470"/>
      <c r="AA34" s="471"/>
      <c r="AB34" s="503"/>
      <c r="AC34" s="533"/>
      <c r="AE34" s="530"/>
      <c r="AG34" s="530"/>
      <c r="AI34" s="530">
        <f>AI31-AG32</f>
        <v>30706.889999999956</v>
      </c>
    </row>
    <row r="35" spans="1:36" s="272" customFormat="1" ht="33" customHeight="1" hidden="1" thickBot="1">
      <c r="A35" s="361" t="s">
        <v>289</v>
      </c>
      <c r="B35" s="527" t="s">
        <v>290</v>
      </c>
      <c r="C35" s="447" t="s">
        <v>291</v>
      </c>
      <c r="D35" s="363">
        <v>1</v>
      </c>
      <c r="E35" s="364">
        <v>98</v>
      </c>
      <c r="F35" s="365">
        <v>64002411</v>
      </c>
      <c r="G35" s="447" t="s">
        <v>292</v>
      </c>
      <c r="H35" s="448">
        <v>5.65</v>
      </c>
      <c r="I35" s="362">
        <v>11.71</v>
      </c>
      <c r="J35" s="362">
        <v>16.59</v>
      </c>
      <c r="K35" s="362">
        <v>33.95</v>
      </c>
      <c r="L35" s="398" t="s">
        <v>39</v>
      </c>
      <c r="M35" s="399" t="s">
        <v>239</v>
      </c>
      <c r="N35" s="449">
        <v>64002462</v>
      </c>
      <c r="O35" s="450" t="s">
        <v>293</v>
      </c>
      <c r="P35" s="448">
        <v>5.62</v>
      </c>
      <c r="Q35" s="448">
        <v>14.46</v>
      </c>
      <c r="R35" s="448">
        <v>17.59</v>
      </c>
      <c r="S35" s="451">
        <f>SUM(P35+Q35+R35)</f>
        <v>37.67</v>
      </c>
      <c r="T35" s="905" t="s">
        <v>39</v>
      </c>
      <c r="U35" s="906"/>
      <c r="V35" s="401">
        <v>41263</v>
      </c>
      <c r="X35" s="456">
        <f aca="true" t="shared" si="12" ref="X35:X45">S35-K35</f>
        <v>3.719999999999999</v>
      </c>
      <c r="Y35" s="457">
        <f aca="true" t="shared" si="13" ref="Y35:Y45">X35/K35</f>
        <v>0.1095729013254786</v>
      </c>
      <c r="Z35" s="458">
        <f aca="true" t="shared" si="14" ref="Z35:Z45">K35*Y35</f>
        <v>3.719999999999999</v>
      </c>
      <c r="AA35" s="459">
        <f aca="true" t="shared" si="15" ref="AA35:AA45">K35+Z35</f>
        <v>37.67</v>
      </c>
      <c r="AB35" s="502"/>
      <c r="AC35" s="517"/>
      <c r="AE35" s="514"/>
      <c r="AG35" s="514"/>
      <c r="AI35" s="514"/>
      <c r="AJ35" s="328">
        <f>AJ31-AG32</f>
        <v>13516.330000000016</v>
      </c>
    </row>
    <row r="36" spans="1:27" ht="33" customHeight="1" hidden="1" thickBot="1">
      <c r="A36" s="410" t="s">
        <v>294</v>
      </c>
      <c r="B36" s="528" t="s">
        <v>290</v>
      </c>
      <c r="C36" s="428" t="s">
        <v>295</v>
      </c>
      <c r="D36" s="411">
        <v>1</v>
      </c>
      <c r="E36" s="412">
        <v>98</v>
      </c>
      <c r="F36" s="413">
        <v>64000591</v>
      </c>
      <c r="G36" s="428" t="s">
        <v>296</v>
      </c>
      <c r="H36" s="414">
        <v>5.57</v>
      </c>
      <c r="I36" s="415">
        <v>19.01</v>
      </c>
      <c r="J36" s="415">
        <v>16.59</v>
      </c>
      <c r="K36" s="414">
        <f>SUM(H36+I36+J36)</f>
        <v>41.17</v>
      </c>
      <c r="L36" s="416" t="s">
        <v>39</v>
      </c>
      <c r="M36" s="417" t="s">
        <v>239</v>
      </c>
      <c r="N36" s="418">
        <v>64002306</v>
      </c>
      <c r="O36" s="439" t="s">
        <v>297</v>
      </c>
      <c r="P36" s="414">
        <v>7.3</v>
      </c>
      <c r="Q36" s="414">
        <v>21.81</v>
      </c>
      <c r="R36" s="414">
        <v>16.59</v>
      </c>
      <c r="S36" s="440">
        <f aca="true" t="shared" si="16" ref="S36:S45">SUM(P36+Q36+R36)</f>
        <v>45.7</v>
      </c>
      <c r="T36" s="901" t="s">
        <v>39</v>
      </c>
      <c r="U36" s="902"/>
      <c r="V36" s="419">
        <v>41263</v>
      </c>
      <c r="X36" s="442">
        <f t="shared" si="12"/>
        <v>4.530000000000001</v>
      </c>
      <c r="Y36" s="443">
        <f t="shared" si="13"/>
        <v>0.11003157639057569</v>
      </c>
      <c r="Z36" s="275">
        <f t="shared" si="14"/>
        <v>4.530000000000001</v>
      </c>
      <c r="AA36" s="446">
        <f t="shared" si="15"/>
        <v>45.7</v>
      </c>
    </row>
    <row r="37" spans="1:27" ht="33" customHeight="1" hidden="1" thickBot="1">
      <c r="A37" s="410" t="s">
        <v>298</v>
      </c>
      <c r="B37" s="528" t="s">
        <v>290</v>
      </c>
      <c r="C37" s="428" t="s">
        <v>299</v>
      </c>
      <c r="D37" s="411">
        <v>1</v>
      </c>
      <c r="E37" s="412">
        <v>98</v>
      </c>
      <c r="F37" s="413">
        <v>64000575</v>
      </c>
      <c r="G37" s="428" t="s">
        <v>300</v>
      </c>
      <c r="H37" s="414">
        <v>18.92</v>
      </c>
      <c r="I37" s="415">
        <v>20.58</v>
      </c>
      <c r="J37" s="415">
        <v>16.59</v>
      </c>
      <c r="K37" s="414">
        <f aca="true" t="shared" si="17" ref="K37:K45">SUM(H37+I37+J37)</f>
        <v>56.09</v>
      </c>
      <c r="L37" s="416" t="s">
        <v>39</v>
      </c>
      <c r="M37" s="417" t="s">
        <v>239</v>
      </c>
      <c r="N37" s="418">
        <v>64000567</v>
      </c>
      <c r="O37" s="439" t="s">
        <v>301</v>
      </c>
      <c r="P37" s="414">
        <v>15.56</v>
      </c>
      <c r="Q37" s="414">
        <v>21.81</v>
      </c>
      <c r="R37" s="414">
        <v>16.59</v>
      </c>
      <c r="S37" s="440">
        <f t="shared" si="16"/>
        <v>53.959999999999994</v>
      </c>
      <c r="T37" s="901" t="s">
        <v>39</v>
      </c>
      <c r="U37" s="902"/>
      <c r="V37" s="419">
        <v>41263</v>
      </c>
      <c r="X37" s="442">
        <f t="shared" si="12"/>
        <v>-2.1300000000000097</v>
      </c>
      <c r="Y37" s="443">
        <f t="shared" si="13"/>
        <v>-0.037974683544303965</v>
      </c>
      <c r="Z37" s="275">
        <f t="shared" si="14"/>
        <v>-2.1300000000000097</v>
      </c>
      <c r="AA37" s="446">
        <f t="shared" si="15"/>
        <v>53.959999999999994</v>
      </c>
    </row>
    <row r="38" spans="1:27" ht="33" customHeight="1" hidden="1" thickBot="1">
      <c r="A38" s="410" t="s">
        <v>302</v>
      </c>
      <c r="B38" s="528" t="s">
        <v>290</v>
      </c>
      <c r="C38" s="428" t="s">
        <v>303</v>
      </c>
      <c r="D38" s="411">
        <v>1</v>
      </c>
      <c r="E38" s="412">
        <v>98</v>
      </c>
      <c r="F38" s="413">
        <v>64002012</v>
      </c>
      <c r="G38" s="428" t="s">
        <v>304</v>
      </c>
      <c r="H38" s="414">
        <v>19.5</v>
      </c>
      <c r="I38" s="415">
        <v>20.58</v>
      </c>
      <c r="J38" s="415">
        <v>16.59</v>
      </c>
      <c r="K38" s="414">
        <f t="shared" si="17"/>
        <v>56.67</v>
      </c>
      <c r="L38" s="416" t="s">
        <v>39</v>
      </c>
      <c r="M38" s="417" t="s">
        <v>239</v>
      </c>
      <c r="N38" s="418">
        <v>64002314</v>
      </c>
      <c r="O38" s="439" t="s">
        <v>305</v>
      </c>
      <c r="P38" s="414">
        <v>22.28</v>
      </c>
      <c r="Q38" s="414">
        <v>21.81</v>
      </c>
      <c r="R38" s="414">
        <v>16.59</v>
      </c>
      <c r="S38" s="440">
        <f t="shared" si="16"/>
        <v>60.68000000000001</v>
      </c>
      <c r="T38" s="901" t="s">
        <v>39</v>
      </c>
      <c r="U38" s="902"/>
      <c r="V38" s="419">
        <v>41263</v>
      </c>
      <c r="X38" s="442">
        <f t="shared" si="12"/>
        <v>4.010000000000005</v>
      </c>
      <c r="Y38" s="443">
        <f t="shared" si="13"/>
        <v>0.07076054349744142</v>
      </c>
      <c r="Z38" s="275">
        <f t="shared" si="14"/>
        <v>4.010000000000005</v>
      </c>
      <c r="AA38" s="446">
        <f t="shared" si="15"/>
        <v>60.68000000000001</v>
      </c>
    </row>
    <row r="39" spans="1:28" ht="33" customHeight="1" hidden="1" thickBot="1">
      <c r="A39" s="410" t="s">
        <v>306</v>
      </c>
      <c r="B39" s="528" t="s">
        <v>290</v>
      </c>
      <c r="C39" s="428" t="s">
        <v>307</v>
      </c>
      <c r="D39" s="411">
        <v>1</v>
      </c>
      <c r="E39" s="412">
        <v>98</v>
      </c>
      <c r="F39" s="413">
        <v>64002420</v>
      </c>
      <c r="G39" s="428" t="s">
        <v>308</v>
      </c>
      <c r="H39" s="414">
        <v>11.21</v>
      </c>
      <c r="I39" s="415">
        <v>24.36</v>
      </c>
      <c r="J39" s="415">
        <v>16.59</v>
      </c>
      <c r="K39" s="414">
        <f t="shared" si="17"/>
        <v>52.16</v>
      </c>
      <c r="L39" s="416" t="s">
        <v>39</v>
      </c>
      <c r="M39" s="417" t="s">
        <v>239</v>
      </c>
      <c r="N39" s="418">
        <v>64002470</v>
      </c>
      <c r="O39" s="439" t="s">
        <v>309</v>
      </c>
      <c r="P39" s="414">
        <v>12.99</v>
      </c>
      <c r="Q39" s="414">
        <v>27.21</v>
      </c>
      <c r="R39" s="414">
        <v>16.59</v>
      </c>
      <c r="S39" s="440">
        <f t="shared" si="16"/>
        <v>56.790000000000006</v>
      </c>
      <c r="T39" s="901" t="s">
        <v>39</v>
      </c>
      <c r="U39" s="902"/>
      <c r="V39" s="419">
        <v>41263</v>
      </c>
      <c r="X39" s="442">
        <f t="shared" si="12"/>
        <v>4.63000000000001</v>
      </c>
      <c r="Y39" s="443">
        <f t="shared" si="13"/>
        <v>0.08876533742331308</v>
      </c>
      <c r="Z39" s="275">
        <f t="shared" si="14"/>
        <v>4.63000000000001</v>
      </c>
      <c r="AA39" s="446">
        <f t="shared" si="15"/>
        <v>56.790000000000006</v>
      </c>
      <c r="AB39" s="502"/>
    </row>
    <row r="40" spans="1:27" ht="33" customHeight="1" hidden="1" thickBot="1">
      <c r="A40" s="410" t="s">
        <v>310</v>
      </c>
      <c r="B40" s="528" t="s">
        <v>290</v>
      </c>
      <c r="C40" s="428" t="s">
        <v>311</v>
      </c>
      <c r="D40" s="411">
        <v>1</v>
      </c>
      <c r="E40" s="412">
        <v>98</v>
      </c>
      <c r="F40" s="413">
        <v>64002020</v>
      </c>
      <c r="G40" s="428" t="s">
        <v>312</v>
      </c>
      <c r="H40" s="414">
        <v>16.47</v>
      </c>
      <c r="I40" s="415">
        <v>19.38</v>
      </c>
      <c r="J40" s="415">
        <v>16.59</v>
      </c>
      <c r="K40" s="414">
        <f t="shared" si="17"/>
        <v>52.44</v>
      </c>
      <c r="L40" s="416" t="s">
        <v>39</v>
      </c>
      <c r="M40" s="417" t="s">
        <v>239</v>
      </c>
      <c r="N40" s="418">
        <v>64002322</v>
      </c>
      <c r="O40" s="439" t="s">
        <v>313</v>
      </c>
      <c r="P40" s="414">
        <v>16.47</v>
      </c>
      <c r="Q40" s="414">
        <v>27.21</v>
      </c>
      <c r="R40" s="414">
        <v>16.59</v>
      </c>
      <c r="S40" s="440">
        <f t="shared" si="16"/>
        <v>60.269999999999996</v>
      </c>
      <c r="T40" s="901" t="s">
        <v>39</v>
      </c>
      <c r="U40" s="902"/>
      <c r="V40" s="419">
        <v>41263</v>
      </c>
      <c r="X40" s="442">
        <f t="shared" si="12"/>
        <v>7.829999999999998</v>
      </c>
      <c r="Y40" s="443">
        <f t="shared" si="13"/>
        <v>0.14931350114416472</v>
      </c>
      <c r="Z40" s="275">
        <f t="shared" si="14"/>
        <v>7.829999999999997</v>
      </c>
      <c r="AA40" s="446">
        <f t="shared" si="15"/>
        <v>60.269999999999996</v>
      </c>
    </row>
    <row r="41" spans="1:27" ht="33" customHeight="1" hidden="1" thickBot="1">
      <c r="A41" s="410" t="s">
        <v>314</v>
      </c>
      <c r="B41" s="528" t="s">
        <v>290</v>
      </c>
      <c r="C41" s="428" t="s">
        <v>315</v>
      </c>
      <c r="D41" s="411">
        <v>1</v>
      </c>
      <c r="E41" s="412">
        <v>98</v>
      </c>
      <c r="F41" s="413">
        <v>64002039</v>
      </c>
      <c r="G41" s="428" t="s">
        <v>316</v>
      </c>
      <c r="H41" s="414">
        <v>16.47</v>
      </c>
      <c r="I41" s="415">
        <v>24.36</v>
      </c>
      <c r="J41" s="415">
        <v>16.59</v>
      </c>
      <c r="K41" s="414">
        <f t="shared" si="17"/>
        <v>57.42</v>
      </c>
      <c r="L41" s="416" t="s">
        <v>39</v>
      </c>
      <c r="M41" s="417" t="s">
        <v>239</v>
      </c>
      <c r="N41" s="418">
        <v>64002330</v>
      </c>
      <c r="O41" s="439" t="s">
        <v>317</v>
      </c>
      <c r="P41" s="414">
        <v>16.47</v>
      </c>
      <c r="Q41" s="414">
        <v>27.21</v>
      </c>
      <c r="R41" s="414">
        <v>16.59</v>
      </c>
      <c r="S41" s="440">
        <f t="shared" si="16"/>
        <v>60.269999999999996</v>
      </c>
      <c r="T41" s="901" t="s">
        <v>39</v>
      </c>
      <c r="U41" s="902"/>
      <c r="V41" s="419">
        <v>41263</v>
      </c>
      <c r="X41" s="442">
        <f t="shared" si="12"/>
        <v>2.8499999999999943</v>
      </c>
      <c r="Y41" s="443">
        <f t="shared" si="13"/>
        <v>0.04963427377220471</v>
      </c>
      <c r="Z41" s="275">
        <f t="shared" si="14"/>
        <v>2.8499999999999943</v>
      </c>
      <c r="AA41" s="446">
        <f t="shared" si="15"/>
        <v>60.269999999999996</v>
      </c>
    </row>
    <row r="42" spans="1:28" ht="33" customHeight="1" hidden="1" thickBot="1">
      <c r="A42" s="410" t="s">
        <v>318</v>
      </c>
      <c r="B42" s="528" t="s">
        <v>290</v>
      </c>
      <c r="C42" s="428" t="s">
        <v>319</v>
      </c>
      <c r="D42" s="411">
        <v>1</v>
      </c>
      <c r="E42" s="412">
        <v>98</v>
      </c>
      <c r="F42" s="413">
        <v>64002438</v>
      </c>
      <c r="G42" s="428" t="s">
        <v>320</v>
      </c>
      <c r="H42" s="414">
        <v>16.47</v>
      </c>
      <c r="I42" s="415">
        <v>24.41</v>
      </c>
      <c r="J42" s="415">
        <v>16.59</v>
      </c>
      <c r="K42" s="414">
        <f t="shared" si="17"/>
        <v>57.47</v>
      </c>
      <c r="L42" s="416" t="s">
        <v>39</v>
      </c>
      <c r="M42" s="417" t="s">
        <v>239</v>
      </c>
      <c r="N42" s="418">
        <v>64002489</v>
      </c>
      <c r="O42" s="439" t="s">
        <v>321</v>
      </c>
      <c r="P42" s="414">
        <v>16.57</v>
      </c>
      <c r="Q42" s="414">
        <v>27.21</v>
      </c>
      <c r="R42" s="414">
        <v>16.59</v>
      </c>
      <c r="S42" s="440">
        <f t="shared" si="16"/>
        <v>60.370000000000005</v>
      </c>
      <c r="T42" s="901" t="s">
        <v>39</v>
      </c>
      <c r="U42" s="902"/>
      <c r="V42" s="419">
        <v>41263</v>
      </c>
      <c r="X42" s="442">
        <f t="shared" si="12"/>
        <v>2.9000000000000057</v>
      </c>
      <c r="Y42" s="443">
        <f t="shared" si="13"/>
        <v>0.050461110144423275</v>
      </c>
      <c r="Z42" s="275">
        <f t="shared" si="14"/>
        <v>2.9000000000000057</v>
      </c>
      <c r="AA42" s="446">
        <f t="shared" si="15"/>
        <v>60.370000000000005</v>
      </c>
      <c r="AB42" s="502"/>
    </row>
    <row r="43" spans="1:27" ht="33" customHeight="1" hidden="1" thickBot="1">
      <c r="A43" s="410" t="s">
        <v>322</v>
      </c>
      <c r="B43" s="528" t="s">
        <v>290</v>
      </c>
      <c r="C43" s="428" t="s">
        <v>323</v>
      </c>
      <c r="D43" s="411">
        <v>1</v>
      </c>
      <c r="E43" s="412">
        <v>98</v>
      </c>
      <c r="F43" s="413">
        <v>64002047</v>
      </c>
      <c r="G43" s="428" t="s">
        <v>324</v>
      </c>
      <c r="H43" s="414">
        <v>16.57</v>
      </c>
      <c r="I43" s="415">
        <v>24.46</v>
      </c>
      <c r="J43" s="415">
        <v>16.59</v>
      </c>
      <c r="K43" s="414">
        <f t="shared" si="17"/>
        <v>57.620000000000005</v>
      </c>
      <c r="L43" s="416" t="s">
        <v>39</v>
      </c>
      <c r="M43" s="417" t="s">
        <v>239</v>
      </c>
      <c r="N43" s="418">
        <v>64000583</v>
      </c>
      <c r="O43" s="439" t="s">
        <v>324</v>
      </c>
      <c r="P43" s="414">
        <v>16.57</v>
      </c>
      <c r="Q43" s="414">
        <v>27.21</v>
      </c>
      <c r="R43" s="414">
        <v>16.59</v>
      </c>
      <c r="S43" s="440">
        <f t="shared" si="16"/>
        <v>60.370000000000005</v>
      </c>
      <c r="T43" s="901" t="s">
        <v>39</v>
      </c>
      <c r="U43" s="902"/>
      <c r="V43" s="419">
        <v>41263</v>
      </c>
      <c r="X43" s="442">
        <f t="shared" si="12"/>
        <v>2.75</v>
      </c>
      <c r="Y43" s="443">
        <f t="shared" si="13"/>
        <v>0.04772648385977091</v>
      </c>
      <c r="Z43" s="275">
        <f t="shared" si="14"/>
        <v>2.75</v>
      </c>
      <c r="AA43" s="446">
        <f t="shared" si="15"/>
        <v>60.370000000000005</v>
      </c>
    </row>
    <row r="44" spans="1:28" ht="33" customHeight="1" hidden="1" thickBot="1">
      <c r="A44" s="410" t="s">
        <v>325</v>
      </c>
      <c r="B44" s="528" t="s">
        <v>290</v>
      </c>
      <c r="C44" s="428" t="s">
        <v>326</v>
      </c>
      <c r="D44" s="411">
        <v>1</v>
      </c>
      <c r="E44" s="412">
        <v>98</v>
      </c>
      <c r="F44" s="413">
        <v>64002446</v>
      </c>
      <c r="G44" s="428" t="s">
        <v>327</v>
      </c>
      <c r="H44" s="414">
        <v>19.93</v>
      </c>
      <c r="I44" s="415">
        <v>24.46</v>
      </c>
      <c r="J44" s="415">
        <v>16.59</v>
      </c>
      <c r="K44" s="414">
        <f t="shared" si="17"/>
        <v>60.980000000000004</v>
      </c>
      <c r="L44" s="416" t="s">
        <v>39</v>
      </c>
      <c r="M44" s="417" t="s">
        <v>239</v>
      </c>
      <c r="N44" s="418">
        <v>64002497</v>
      </c>
      <c r="O44" s="439" t="s">
        <v>328</v>
      </c>
      <c r="P44" s="414">
        <v>31.99</v>
      </c>
      <c r="Q44" s="414">
        <v>27.21</v>
      </c>
      <c r="R44" s="414">
        <v>16.59</v>
      </c>
      <c r="S44" s="440">
        <f t="shared" si="16"/>
        <v>75.79</v>
      </c>
      <c r="T44" s="901" t="s">
        <v>39</v>
      </c>
      <c r="U44" s="902"/>
      <c r="V44" s="419">
        <v>41263</v>
      </c>
      <c r="X44" s="442">
        <f t="shared" si="12"/>
        <v>14.810000000000002</v>
      </c>
      <c r="Y44" s="443">
        <f t="shared" si="13"/>
        <v>0.24286651361102002</v>
      </c>
      <c r="Z44" s="275">
        <f t="shared" si="14"/>
        <v>14.810000000000002</v>
      </c>
      <c r="AA44" s="446">
        <f t="shared" si="15"/>
        <v>75.79</v>
      </c>
      <c r="AB44" s="502"/>
    </row>
    <row r="45" spans="1:27" ht="51.75" hidden="1" thickBot="1">
      <c r="A45" s="410" t="s">
        <v>329</v>
      </c>
      <c r="B45" s="528" t="s">
        <v>290</v>
      </c>
      <c r="C45" s="428" t="s">
        <v>330</v>
      </c>
      <c r="D45" s="411">
        <v>1</v>
      </c>
      <c r="E45" s="412">
        <v>98</v>
      </c>
      <c r="F45" s="420">
        <v>64002535</v>
      </c>
      <c r="G45" s="428" t="s">
        <v>331</v>
      </c>
      <c r="H45" s="414">
        <v>20.84</v>
      </c>
      <c r="I45" s="415">
        <v>29.96</v>
      </c>
      <c r="J45" s="415">
        <v>16.59</v>
      </c>
      <c r="K45" s="414">
        <f t="shared" si="17"/>
        <v>67.39</v>
      </c>
      <c r="L45" s="416" t="s">
        <v>39</v>
      </c>
      <c r="M45" s="417" t="s">
        <v>239</v>
      </c>
      <c r="N45" s="418">
        <v>64002551</v>
      </c>
      <c r="O45" s="439" t="s">
        <v>332</v>
      </c>
      <c r="P45" s="414">
        <v>25.09</v>
      </c>
      <c r="Q45" s="414">
        <v>32.71</v>
      </c>
      <c r="R45" s="414">
        <v>16.59</v>
      </c>
      <c r="S45" s="440">
        <f t="shared" si="16"/>
        <v>74.39</v>
      </c>
      <c r="T45" s="901" t="s">
        <v>39</v>
      </c>
      <c r="U45" s="902"/>
      <c r="V45" s="419">
        <v>41263</v>
      </c>
      <c r="X45" s="442">
        <f t="shared" si="12"/>
        <v>7</v>
      </c>
      <c r="Y45" s="443">
        <f t="shared" si="13"/>
        <v>0.10387297818667458</v>
      </c>
      <c r="Z45" s="275">
        <f t="shared" si="14"/>
        <v>7</v>
      </c>
      <c r="AA45" s="446">
        <f t="shared" si="15"/>
        <v>74.39</v>
      </c>
    </row>
    <row r="46" ht="12.75">
      <c r="AJ46" s="319">
        <f>AJ31-AG32</f>
        <v>13516.330000000016</v>
      </c>
    </row>
  </sheetData>
  <sheetProtection/>
  <mergeCells count="63">
    <mergeCell ref="T41:U41"/>
    <mergeCell ref="T42:U42"/>
    <mergeCell ref="T43:U43"/>
    <mergeCell ref="T44:U44"/>
    <mergeCell ref="T45:U45"/>
    <mergeCell ref="A34:V34"/>
    <mergeCell ref="T35:U35"/>
    <mergeCell ref="T36:U36"/>
    <mergeCell ref="T37:U37"/>
    <mergeCell ref="T38:U38"/>
    <mergeCell ref="T39:U39"/>
    <mergeCell ref="T40:U40"/>
    <mergeCell ref="T26:U26"/>
    <mergeCell ref="T27:U27"/>
    <mergeCell ref="A28:A30"/>
    <mergeCell ref="T28:U28"/>
    <mergeCell ref="T29:U29"/>
    <mergeCell ref="T30:U30"/>
    <mergeCell ref="T17:U17"/>
    <mergeCell ref="T18:U18"/>
    <mergeCell ref="A19:A27"/>
    <mergeCell ref="T19:U19"/>
    <mergeCell ref="T20:U20"/>
    <mergeCell ref="T21:U21"/>
    <mergeCell ref="T22:U22"/>
    <mergeCell ref="T24:U24"/>
    <mergeCell ref="T25:U25"/>
    <mergeCell ref="T4:U4"/>
    <mergeCell ref="A6:A8"/>
    <mergeCell ref="T7:U7"/>
    <mergeCell ref="T8:U8"/>
    <mergeCell ref="A9:A18"/>
    <mergeCell ref="T10:U10"/>
    <mergeCell ref="T11:U11"/>
    <mergeCell ref="T12:U12"/>
    <mergeCell ref="T13:U13"/>
    <mergeCell ref="T16:U16"/>
    <mergeCell ref="N4:N5"/>
    <mergeCell ref="O4:O5"/>
    <mergeCell ref="P4:P5"/>
    <mergeCell ref="Q4:Q5"/>
    <mergeCell ref="R4:R5"/>
    <mergeCell ref="S4:S5"/>
    <mergeCell ref="C3:C5"/>
    <mergeCell ref="D3:L3"/>
    <mergeCell ref="M3:U3"/>
    <mergeCell ref="V3:V4"/>
    <mergeCell ref="D4:D5"/>
    <mergeCell ref="E4:E5"/>
    <mergeCell ref="F4:F5"/>
    <mergeCell ref="G4:G5"/>
    <mergeCell ref="H4:H5"/>
    <mergeCell ref="M4:M5"/>
    <mergeCell ref="AG32:AH32"/>
    <mergeCell ref="A1:N1"/>
    <mergeCell ref="A2:G2"/>
    <mergeCell ref="N2:V2"/>
    <mergeCell ref="A3:A5"/>
    <mergeCell ref="B3:B5"/>
    <mergeCell ref="I4:I5"/>
    <mergeCell ref="J4:J5"/>
    <mergeCell ref="K4:K5"/>
    <mergeCell ref="L4:L5"/>
  </mergeCells>
  <printOptions horizontalCentered="1"/>
  <pageMargins left="0" right="0" top="0" bottom="0" header="0.31496062992125984" footer="0.31496062992125984"/>
  <pageSetup horizontalDpi="600" verticalDpi="600" orientation="landscape" paperSize="9" scale="65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30"/>
  <sheetViews>
    <sheetView showGridLines="0" zoomScaleSheetLayoutView="90" workbookViewId="0" topLeftCell="A1">
      <selection activeCell="E11" sqref="E11"/>
    </sheetView>
  </sheetViews>
  <sheetFormatPr defaultColWidth="9.140625" defaultRowHeight="12.75"/>
  <cols>
    <col min="1" max="1" width="7.57421875" style="2" bestFit="1" customWidth="1"/>
    <col min="2" max="2" width="12.57421875" style="0" bestFit="1" customWidth="1"/>
    <col min="3" max="3" width="63.8515625" style="0" customWidth="1"/>
    <col min="4" max="4" width="6.00390625" style="0" customWidth="1"/>
    <col min="5" max="5" width="11.7109375" style="0" customWidth="1"/>
    <col min="6" max="8" width="6.7109375" style="3" hidden="1" customWidth="1"/>
    <col min="9" max="9" width="11.140625" style="3" customWidth="1"/>
    <col min="10" max="10" width="0.85546875" style="3" customWidth="1"/>
    <col min="11" max="11" width="7.421875" style="3" customWidth="1"/>
    <col min="12" max="12" width="11.00390625" style="0" customWidth="1"/>
    <col min="13" max="15" width="6.7109375" style="0" hidden="1" customWidth="1"/>
    <col min="16" max="16" width="9.421875" style="0" customWidth="1"/>
    <col min="17" max="17" width="11.57421875" style="0" bestFit="1" customWidth="1"/>
    <col min="18" max="18" width="1.8515625" style="0" customWidth="1"/>
    <col min="19" max="19" width="3.8515625" style="0" customWidth="1"/>
    <col min="20" max="20" width="9.140625" style="0" customWidth="1"/>
  </cols>
  <sheetData>
    <row r="1" spans="1:17" ht="53.25" customHeight="1">
      <c r="A1" s="907" t="s">
        <v>344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</row>
    <row r="2" spans="1:17" s="652" customFormat="1" ht="18.75" customHeight="1" thickBot="1">
      <c r="A2" s="908" t="s">
        <v>353</v>
      </c>
      <c r="B2" s="908"/>
      <c r="C2" s="908"/>
      <c r="D2" s="909"/>
      <c r="E2" s="909"/>
      <c r="F2" s="909"/>
      <c r="G2" s="909"/>
      <c r="H2" s="909"/>
      <c r="I2" s="909"/>
      <c r="J2" s="908"/>
      <c r="K2" s="909"/>
      <c r="L2" s="909"/>
      <c r="M2" s="909"/>
      <c r="N2" s="909"/>
      <c r="O2" s="909"/>
      <c r="P2" s="909"/>
      <c r="Q2" s="908"/>
    </row>
    <row r="3" spans="1:17" s="652" customFormat="1" ht="49.5" customHeight="1" thickBot="1">
      <c r="A3" s="922" t="s">
        <v>194</v>
      </c>
      <c r="B3" s="924" t="s">
        <v>345</v>
      </c>
      <c r="C3" s="926" t="s">
        <v>0</v>
      </c>
      <c r="D3" s="919" t="s">
        <v>374</v>
      </c>
      <c r="E3" s="920"/>
      <c r="F3" s="920"/>
      <c r="G3" s="920"/>
      <c r="H3" s="920"/>
      <c r="I3" s="921"/>
      <c r="J3" s="659"/>
      <c r="K3" s="919" t="s">
        <v>375</v>
      </c>
      <c r="L3" s="920"/>
      <c r="M3" s="920"/>
      <c r="N3" s="920"/>
      <c r="O3" s="920"/>
      <c r="P3" s="920"/>
      <c r="Q3" s="913" t="s">
        <v>1</v>
      </c>
    </row>
    <row r="4" spans="1:17" s="42" customFormat="1" ht="33.75" customHeight="1" thickBot="1">
      <c r="A4" s="923"/>
      <c r="B4" s="925"/>
      <c r="C4" s="927"/>
      <c r="D4" s="661" t="s">
        <v>30</v>
      </c>
      <c r="E4" s="658" t="s">
        <v>372</v>
      </c>
      <c r="F4" s="658" t="s">
        <v>345</v>
      </c>
      <c r="G4" s="658" t="s">
        <v>345</v>
      </c>
      <c r="H4" s="658" t="s">
        <v>345</v>
      </c>
      <c r="I4" s="662" t="s">
        <v>347</v>
      </c>
      <c r="J4" s="917"/>
      <c r="K4" s="661" t="s">
        <v>30</v>
      </c>
      <c r="L4" s="658" t="s">
        <v>373</v>
      </c>
      <c r="M4" s="658" t="s">
        <v>345</v>
      </c>
      <c r="N4" s="658" t="s">
        <v>345</v>
      </c>
      <c r="O4" s="658" t="s">
        <v>345</v>
      </c>
      <c r="P4" s="727" t="s">
        <v>347</v>
      </c>
      <c r="Q4" s="913"/>
    </row>
    <row r="5" spans="1:17" s="42" customFormat="1" ht="15.75" customHeight="1">
      <c r="A5" s="910">
        <v>1</v>
      </c>
      <c r="B5" s="373">
        <v>20104073</v>
      </c>
      <c r="C5" s="653" t="s">
        <v>6</v>
      </c>
      <c r="D5" s="374">
        <v>1</v>
      </c>
      <c r="E5" s="704">
        <v>64000478</v>
      </c>
      <c r="F5" s="57">
        <v>3.89</v>
      </c>
      <c r="G5" s="374">
        <v>1.65</v>
      </c>
      <c r="H5" s="374">
        <v>16.69</v>
      </c>
      <c r="I5" s="374">
        <v>26.08</v>
      </c>
      <c r="J5" s="918"/>
      <c r="K5" s="402" t="s">
        <v>239</v>
      </c>
      <c r="L5" s="707">
        <v>64000486</v>
      </c>
      <c r="M5" s="57">
        <v>5.57</v>
      </c>
      <c r="N5" s="57">
        <v>2.75</v>
      </c>
      <c r="O5" s="57">
        <v>16.69</v>
      </c>
      <c r="P5" s="728">
        <v>29.42</v>
      </c>
      <c r="Q5" s="733">
        <v>43587</v>
      </c>
    </row>
    <row r="6" spans="1:17" s="42" customFormat="1" ht="15.75" customHeight="1">
      <c r="A6" s="911"/>
      <c r="B6" s="357">
        <v>30101107</v>
      </c>
      <c r="C6" s="610" t="s">
        <v>7</v>
      </c>
      <c r="D6" s="356">
        <v>1</v>
      </c>
      <c r="E6" s="705">
        <v>64001776</v>
      </c>
      <c r="F6" s="58">
        <v>3.89</v>
      </c>
      <c r="G6" s="356">
        <v>10.61</v>
      </c>
      <c r="H6" s="356">
        <v>16.59</v>
      </c>
      <c r="I6" s="356">
        <v>34.94</v>
      </c>
      <c r="J6" s="918"/>
      <c r="K6" s="34" t="s">
        <v>239</v>
      </c>
      <c r="L6" s="708">
        <v>64002063</v>
      </c>
      <c r="M6" s="58">
        <v>5.57</v>
      </c>
      <c r="N6" s="58">
        <v>11.71</v>
      </c>
      <c r="O6" s="58">
        <v>16.59</v>
      </c>
      <c r="P6" s="729">
        <v>38.38</v>
      </c>
      <c r="Q6" s="734">
        <v>43587</v>
      </c>
    </row>
    <row r="7" spans="1:17" s="42" customFormat="1" ht="15.75" customHeight="1" thickBot="1">
      <c r="A7" s="912"/>
      <c r="B7" s="654">
        <v>30101204</v>
      </c>
      <c r="C7" s="655" t="s">
        <v>8</v>
      </c>
      <c r="D7" s="354">
        <v>1</v>
      </c>
      <c r="E7" s="706">
        <v>64001768</v>
      </c>
      <c r="F7" s="27">
        <v>3.89</v>
      </c>
      <c r="G7" s="354">
        <v>1.65</v>
      </c>
      <c r="H7" s="354">
        <v>16.69</v>
      </c>
      <c r="I7" s="354">
        <v>26.08</v>
      </c>
      <c r="J7" s="918"/>
      <c r="K7" s="31" t="s">
        <v>239</v>
      </c>
      <c r="L7" s="709">
        <v>64002055</v>
      </c>
      <c r="M7" s="27">
        <v>5.57</v>
      </c>
      <c r="N7" s="27">
        <v>2.75</v>
      </c>
      <c r="O7" s="27">
        <v>16.69</v>
      </c>
      <c r="P7" s="730">
        <v>29.42</v>
      </c>
      <c r="Q7" s="735">
        <v>43587</v>
      </c>
    </row>
    <row r="8" spans="1:17" s="42" customFormat="1" ht="15">
      <c r="A8" s="910">
        <v>2</v>
      </c>
      <c r="B8" s="373">
        <v>30101093</v>
      </c>
      <c r="C8" s="653" t="s">
        <v>384</v>
      </c>
      <c r="D8" s="374">
        <v>1</v>
      </c>
      <c r="E8" s="704">
        <v>64000494</v>
      </c>
      <c r="F8" s="57">
        <v>4.32</v>
      </c>
      <c r="G8" s="374">
        <v>17.86</v>
      </c>
      <c r="H8" s="374">
        <v>16.59</v>
      </c>
      <c r="I8" s="374">
        <v>46.16</v>
      </c>
      <c r="J8" s="918"/>
      <c r="K8" s="402" t="s">
        <v>239</v>
      </c>
      <c r="L8" s="707">
        <v>64000508</v>
      </c>
      <c r="M8" s="57">
        <v>6</v>
      </c>
      <c r="N8" s="57">
        <v>21.71</v>
      </c>
      <c r="O8" s="57">
        <v>16.59</v>
      </c>
      <c r="P8" s="731">
        <v>53.05</v>
      </c>
      <c r="Q8" s="736">
        <v>43587</v>
      </c>
    </row>
    <row r="9" spans="1:17" s="42" customFormat="1" ht="15.75" customHeight="1">
      <c r="A9" s="911"/>
      <c r="B9" s="357">
        <v>30101247</v>
      </c>
      <c r="C9" s="610" t="s">
        <v>9</v>
      </c>
      <c r="D9" s="356">
        <v>1</v>
      </c>
      <c r="E9" s="705">
        <v>64001830</v>
      </c>
      <c r="F9" s="58">
        <v>5.57</v>
      </c>
      <c r="G9" s="356">
        <v>17.88</v>
      </c>
      <c r="H9" s="356">
        <v>16.59</v>
      </c>
      <c r="I9" s="356">
        <v>47.63</v>
      </c>
      <c r="J9" s="918"/>
      <c r="K9" s="34" t="s">
        <v>239</v>
      </c>
      <c r="L9" s="708">
        <v>64002128</v>
      </c>
      <c r="M9" s="58">
        <v>7.25</v>
      </c>
      <c r="N9" s="58">
        <v>21.71</v>
      </c>
      <c r="O9" s="58">
        <v>16.59</v>
      </c>
      <c r="P9" s="729">
        <v>54.48</v>
      </c>
      <c r="Q9" s="734">
        <v>43587</v>
      </c>
    </row>
    <row r="10" spans="1:17" s="42" customFormat="1" ht="30">
      <c r="A10" s="911"/>
      <c r="B10" s="357">
        <v>30101255</v>
      </c>
      <c r="C10" s="610" t="s">
        <v>11</v>
      </c>
      <c r="D10" s="356">
        <v>1</v>
      </c>
      <c r="E10" s="705">
        <v>64001806</v>
      </c>
      <c r="F10" s="58">
        <v>4.56</v>
      </c>
      <c r="G10" s="356">
        <v>16.26</v>
      </c>
      <c r="H10" s="356">
        <v>16.59</v>
      </c>
      <c r="I10" s="356">
        <v>42.62</v>
      </c>
      <c r="J10" s="918"/>
      <c r="K10" s="34" t="s">
        <v>239</v>
      </c>
      <c r="L10" s="708">
        <v>64002098</v>
      </c>
      <c r="M10" s="58">
        <v>9.6</v>
      </c>
      <c r="N10" s="58">
        <v>16.36</v>
      </c>
      <c r="O10" s="58">
        <v>16.59</v>
      </c>
      <c r="P10" s="729">
        <v>48.58</v>
      </c>
      <c r="Q10" s="734">
        <v>43587</v>
      </c>
    </row>
    <row r="11" spans="1:17" s="42" customFormat="1" ht="30">
      <c r="A11" s="911"/>
      <c r="B11" s="357">
        <v>30101298</v>
      </c>
      <c r="C11" s="610" t="s">
        <v>385</v>
      </c>
      <c r="D11" s="356">
        <v>1</v>
      </c>
      <c r="E11" s="705">
        <v>64001822</v>
      </c>
      <c r="F11" s="58">
        <v>5.57</v>
      </c>
      <c r="G11" s="356">
        <v>17.88</v>
      </c>
      <c r="H11" s="356">
        <v>16.59</v>
      </c>
      <c r="I11" s="356">
        <v>47.63</v>
      </c>
      <c r="J11" s="918"/>
      <c r="K11" s="34" t="s">
        <v>239</v>
      </c>
      <c r="L11" s="708">
        <v>64002110</v>
      </c>
      <c r="M11" s="58">
        <v>8.93</v>
      </c>
      <c r="N11" s="58">
        <v>21.71</v>
      </c>
      <c r="O11" s="58">
        <v>16.59</v>
      </c>
      <c r="P11" s="729">
        <v>56.4</v>
      </c>
      <c r="Q11" s="734">
        <v>43587</v>
      </c>
    </row>
    <row r="12" spans="1:17" s="42" customFormat="1" ht="15.75" customHeight="1">
      <c r="A12" s="911"/>
      <c r="B12" s="357">
        <v>30101484</v>
      </c>
      <c r="C12" s="610" t="s">
        <v>12</v>
      </c>
      <c r="D12" s="356">
        <v>1</v>
      </c>
      <c r="E12" s="705">
        <v>64001857</v>
      </c>
      <c r="F12" s="58">
        <v>7.85</v>
      </c>
      <c r="G12" s="356">
        <v>21.66</v>
      </c>
      <c r="H12" s="356">
        <v>16.59</v>
      </c>
      <c r="I12" s="356">
        <v>55.15</v>
      </c>
      <c r="J12" s="918"/>
      <c r="K12" s="34" t="s">
        <v>239</v>
      </c>
      <c r="L12" s="708">
        <v>64002144</v>
      </c>
      <c r="M12" s="58">
        <v>9.13</v>
      </c>
      <c r="N12" s="58">
        <v>21.71</v>
      </c>
      <c r="O12" s="58">
        <v>16.59</v>
      </c>
      <c r="P12" s="729">
        <v>56.8</v>
      </c>
      <c r="Q12" s="734">
        <v>43587</v>
      </c>
    </row>
    <row r="13" spans="1:17" s="42" customFormat="1" ht="15.75" customHeight="1">
      <c r="A13" s="911"/>
      <c r="B13" s="357">
        <v>30101620</v>
      </c>
      <c r="C13" s="610" t="s">
        <v>13</v>
      </c>
      <c r="D13" s="356">
        <v>1</v>
      </c>
      <c r="E13" s="705">
        <v>64001865</v>
      </c>
      <c r="F13" s="58">
        <v>6</v>
      </c>
      <c r="G13" s="356">
        <v>17.86</v>
      </c>
      <c r="H13" s="356">
        <v>16.59</v>
      </c>
      <c r="I13" s="356">
        <v>48.08</v>
      </c>
      <c r="J13" s="918"/>
      <c r="K13" s="34" t="s">
        <v>239</v>
      </c>
      <c r="L13" s="708">
        <v>64002152</v>
      </c>
      <c r="M13" s="58">
        <v>11.11</v>
      </c>
      <c r="N13" s="58">
        <v>24.41</v>
      </c>
      <c r="O13" s="58">
        <v>16.59</v>
      </c>
      <c r="P13" s="729">
        <v>62.34</v>
      </c>
      <c r="Q13" s="734">
        <v>43587</v>
      </c>
    </row>
    <row r="14" spans="1:17" s="42" customFormat="1" ht="15.75" customHeight="1">
      <c r="A14" s="911"/>
      <c r="B14" s="357">
        <v>30101638</v>
      </c>
      <c r="C14" s="610" t="s">
        <v>14</v>
      </c>
      <c r="D14" s="356">
        <v>1</v>
      </c>
      <c r="E14" s="705">
        <v>64002500</v>
      </c>
      <c r="F14" s="58">
        <v>6</v>
      </c>
      <c r="G14" s="356">
        <v>17.86</v>
      </c>
      <c r="H14" s="356">
        <v>16.59</v>
      </c>
      <c r="I14" s="356">
        <v>48.08</v>
      </c>
      <c r="J14" s="918"/>
      <c r="K14" s="34"/>
      <c r="L14" s="708"/>
      <c r="M14" s="58">
        <v>11.04</v>
      </c>
      <c r="N14" s="58">
        <v>24.41</v>
      </c>
      <c r="O14" s="58">
        <v>16.59</v>
      </c>
      <c r="P14" s="729"/>
      <c r="Q14" s="734">
        <v>43587</v>
      </c>
    </row>
    <row r="15" spans="1:17" s="42" customFormat="1" ht="30">
      <c r="A15" s="911"/>
      <c r="B15" s="357">
        <v>30101646</v>
      </c>
      <c r="C15" s="610" t="s">
        <v>386</v>
      </c>
      <c r="D15" s="356">
        <v>1</v>
      </c>
      <c r="E15" s="705">
        <v>64001792</v>
      </c>
      <c r="F15" s="58">
        <v>5.57</v>
      </c>
      <c r="G15" s="356">
        <v>41.92</v>
      </c>
      <c r="H15" s="356">
        <v>16.59</v>
      </c>
      <c r="I15" s="356">
        <v>101.66</v>
      </c>
      <c r="J15" s="918"/>
      <c r="K15" s="34" t="s">
        <v>239</v>
      </c>
      <c r="L15" s="708">
        <v>64002080</v>
      </c>
      <c r="M15" s="58">
        <v>7.25</v>
      </c>
      <c r="N15" s="58">
        <v>79.79</v>
      </c>
      <c r="O15" s="58">
        <v>16.59</v>
      </c>
      <c r="P15" s="729">
        <v>176.48</v>
      </c>
      <c r="Q15" s="734">
        <v>43587</v>
      </c>
    </row>
    <row r="16" spans="1:17" s="42" customFormat="1" ht="15.75" customHeight="1">
      <c r="A16" s="911"/>
      <c r="B16" s="357">
        <v>30101840</v>
      </c>
      <c r="C16" s="610" t="s">
        <v>16</v>
      </c>
      <c r="D16" s="356">
        <v>1</v>
      </c>
      <c r="E16" s="705">
        <v>64001881</v>
      </c>
      <c r="F16" s="58">
        <v>6</v>
      </c>
      <c r="G16" s="356">
        <v>17.86</v>
      </c>
      <c r="H16" s="356">
        <v>16.59</v>
      </c>
      <c r="I16" s="356">
        <v>48.08</v>
      </c>
      <c r="J16" s="918"/>
      <c r="K16" s="34" t="s">
        <v>239</v>
      </c>
      <c r="L16" s="708">
        <v>64002179</v>
      </c>
      <c r="M16" s="58">
        <v>9.36</v>
      </c>
      <c r="N16" s="58">
        <v>21.71</v>
      </c>
      <c r="O16" s="58">
        <v>16.59</v>
      </c>
      <c r="P16" s="729">
        <v>56.89</v>
      </c>
      <c r="Q16" s="734">
        <v>43587</v>
      </c>
    </row>
    <row r="17" spans="1:17" s="42" customFormat="1" ht="15.75" customHeight="1" thickBot="1">
      <c r="A17" s="912"/>
      <c r="B17" s="654">
        <v>30730031</v>
      </c>
      <c r="C17" s="655" t="s">
        <v>17</v>
      </c>
      <c r="D17" s="354">
        <v>1</v>
      </c>
      <c r="E17" s="706">
        <v>64001814</v>
      </c>
      <c r="F17" s="27">
        <v>6.07</v>
      </c>
      <c r="G17" s="354">
        <v>17.86</v>
      </c>
      <c r="H17" s="354">
        <v>16.59</v>
      </c>
      <c r="I17" s="354">
        <v>48.16</v>
      </c>
      <c r="J17" s="918"/>
      <c r="K17" s="31" t="s">
        <v>239</v>
      </c>
      <c r="L17" s="709">
        <v>64002101</v>
      </c>
      <c r="M17" s="27">
        <v>11.11</v>
      </c>
      <c r="N17" s="27">
        <v>21.81</v>
      </c>
      <c r="O17" s="27">
        <v>16.59</v>
      </c>
      <c r="P17" s="730">
        <v>59.09</v>
      </c>
      <c r="Q17" s="735">
        <v>43587</v>
      </c>
    </row>
    <row r="18" spans="1:17" s="42" customFormat="1" ht="30">
      <c r="A18" s="910">
        <v>3</v>
      </c>
      <c r="B18" s="373">
        <v>30101077</v>
      </c>
      <c r="C18" s="653" t="s">
        <v>29</v>
      </c>
      <c r="D18" s="374">
        <v>1</v>
      </c>
      <c r="E18" s="704">
        <v>64000516</v>
      </c>
      <c r="F18" s="59">
        <v>13.71</v>
      </c>
      <c r="G18" s="402">
        <v>18.96</v>
      </c>
      <c r="H18" s="402">
        <v>16.59</v>
      </c>
      <c r="I18" s="374">
        <v>58.29</v>
      </c>
      <c r="J18" s="918"/>
      <c r="K18" s="402" t="s">
        <v>239</v>
      </c>
      <c r="L18" s="707">
        <v>64000524</v>
      </c>
      <c r="M18" s="656">
        <v>17.07</v>
      </c>
      <c r="N18" s="656">
        <v>24.46</v>
      </c>
      <c r="O18" s="656">
        <v>16.59</v>
      </c>
      <c r="P18" s="728">
        <v>69.23</v>
      </c>
      <c r="Q18" s="733">
        <v>43587</v>
      </c>
    </row>
    <row r="19" spans="1:17" s="42" customFormat="1" ht="15.75" customHeight="1">
      <c r="A19" s="911"/>
      <c r="B19" s="357">
        <v>30101468</v>
      </c>
      <c r="C19" s="610" t="s">
        <v>18</v>
      </c>
      <c r="D19" s="356">
        <v>1</v>
      </c>
      <c r="E19" s="705">
        <v>64001938</v>
      </c>
      <c r="F19" s="58">
        <v>18.92</v>
      </c>
      <c r="G19" s="356">
        <v>18.96</v>
      </c>
      <c r="H19" s="356">
        <v>16.59</v>
      </c>
      <c r="I19" s="356">
        <v>64.33</v>
      </c>
      <c r="J19" s="918"/>
      <c r="K19" s="34" t="s">
        <v>239</v>
      </c>
      <c r="L19" s="708">
        <v>64002225</v>
      </c>
      <c r="M19" s="58">
        <v>15.56</v>
      </c>
      <c r="N19" s="58">
        <v>24.46</v>
      </c>
      <c r="O19" s="58">
        <v>16.59</v>
      </c>
      <c r="P19" s="729">
        <v>66.64</v>
      </c>
      <c r="Q19" s="734">
        <v>43587</v>
      </c>
    </row>
    <row r="20" spans="1:17" s="42" customFormat="1" ht="30">
      <c r="A20" s="911"/>
      <c r="B20" s="357">
        <v>30101492</v>
      </c>
      <c r="C20" s="610" t="s">
        <v>19</v>
      </c>
      <c r="D20" s="356">
        <v>1</v>
      </c>
      <c r="E20" s="705">
        <v>64001920</v>
      </c>
      <c r="F20" s="58">
        <v>17.14</v>
      </c>
      <c r="G20" s="356">
        <v>18.96</v>
      </c>
      <c r="H20" s="356">
        <v>16.59</v>
      </c>
      <c r="I20" s="356">
        <v>62.21</v>
      </c>
      <c r="J20" s="918"/>
      <c r="K20" s="34" t="s">
        <v>239</v>
      </c>
      <c r="L20" s="708">
        <v>64002217</v>
      </c>
      <c r="M20" s="58">
        <v>15.46</v>
      </c>
      <c r="N20" s="58">
        <v>24.46</v>
      </c>
      <c r="O20" s="58">
        <v>16.59</v>
      </c>
      <c r="P20" s="729">
        <v>67.39</v>
      </c>
      <c r="Q20" s="734">
        <v>43587</v>
      </c>
    </row>
    <row r="21" spans="1:17" s="42" customFormat="1" ht="15.75" customHeight="1">
      <c r="A21" s="911"/>
      <c r="B21" s="357">
        <v>30101590</v>
      </c>
      <c r="C21" s="610" t="s">
        <v>387</v>
      </c>
      <c r="D21" s="356">
        <v>1</v>
      </c>
      <c r="E21" s="705">
        <v>64001890</v>
      </c>
      <c r="F21" s="58">
        <v>13.78</v>
      </c>
      <c r="G21" s="356">
        <v>19</v>
      </c>
      <c r="H21" s="356">
        <v>16.59</v>
      </c>
      <c r="I21" s="356">
        <v>113.7</v>
      </c>
      <c r="J21" s="918"/>
      <c r="K21" s="34" t="s">
        <v>239</v>
      </c>
      <c r="L21" s="708">
        <v>64002187</v>
      </c>
      <c r="M21" s="58">
        <v>15.46</v>
      </c>
      <c r="N21" s="58">
        <v>21.8</v>
      </c>
      <c r="O21" s="58">
        <v>16.59</v>
      </c>
      <c r="P21" s="729">
        <v>119.27</v>
      </c>
      <c r="Q21" s="734">
        <v>43587</v>
      </c>
    </row>
    <row r="22" spans="1:17" s="42" customFormat="1" ht="15.75" customHeight="1">
      <c r="A22" s="911"/>
      <c r="B22" s="357">
        <v>30101735</v>
      </c>
      <c r="C22" s="610" t="s">
        <v>21</v>
      </c>
      <c r="D22" s="356">
        <v>1</v>
      </c>
      <c r="E22" s="705">
        <v>64001962</v>
      </c>
      <c r="F22" s="58">
        <v>13.78</v>
      </c>
      <c r="G22" s="356">
        <v>18.96</v>
      </c>
      <c r="H22" s="356">
        <v>16.59</v>
      </c>
      <c r="I22" s="356">
        <v>58.37</v>
      </c>
      <c r="J22" s="918"/>
      <c r="K22" s="34"/>
      <c r="L22" s="708"/>
      <c r="M22" s="58">
        <v>17.14</v>
      </c>
      <c r="N22" s="58">
        <v>21.76</v>
      </c>
      <c r="O22" s="58">
        <v>16.59</v>
      </c>
      <c r="P22" s="732"/>
      <c r="Q22" s="737">
        <v>43587</v>
      </c>
    </row>
    <row r="23" spans="1:17" s="42" customFormat="1" ht="15.75" customHeight="1">
      <c r="A23" s="911"/>
      <c r="B23" s="357">
        <v>30101913</v>
      </c>
      <c r="C23" s="610" t="s">
        <v>388</v>
      </c>
      <c r="D23" s="356">
        <v>1</v>
      </c>
      <c r="E23" s="705">
        <v>64001954</v>
      </c>
      <c r="F23" s="356">
        <v>15.56</v>
      </c>
      <c r="G23" s="356">
        <v>18.96</v>
      </c>
      <c r="H23" s="356">
        <v>16.59</v>
      </c>
      <c r="I23" s="356">
        <v>60.49</v>
      </c>
      <c r="J23" s="918"/>
      <c r="K23" s="34" t="s">
        <v>239</v>
      </c>
      <c r="L23" s="708">
        <v>64002241</v>
      </c>
      <c r="M23" s="58">
        <v>15.56</v>
      </c>
      <c r="N23" s="58">
        <v>24.46</v>
      </c>
      <c r="O23" s="58">
        <v>16.59</v>
      </c>
      <c r="P23" s="729">
        <v>67.59</v>
      </c>
      <c r="Q23" s="734">
        <v>43587</v>
      </c>
    </row>
    <row r="24" spans="1:17" s="42" customFormat="1" ht="30">
      <c r="A24" s="911"/>
      <c r="B24" s="357">
        <v>30101921</v>
      </c>
      <c r="C24" s="610" t="s">
        <v>23</v>
      </c>
      <c r="D24" s="356">
        <v>1</v>
      </c>
      <c r="E24" s="705">
        <v>64001903</v>
      </c>
      <c r="F24" s="58">
        <v>17.24</v>
      </c>
      <c r="G24" s="356">
        <v>18.96</v>
      </c>
      <c r="H24" s="356">
        <v>16.59</v>
      </c>
      <c r="I24" s="356">
        <v>62.41</v>
      </c>
      <c r="J24" s="918"/>
      <c r="K24" s="34" t="s">
        <v>239</v>
      </c>
      <c r="L24" s="708">
        <v>64002195</v>
      </c>
      <c r="M24" s="58">
        <v>15.56</v>
      </c>
      <c r="N24" s="58">
        <v>24.46</v>
      </c>
      <c r="O24" s="58">
        <v>16.59</v>
      </c>
      <c r="P24" s="729">
        <v>67.59</v>
      </c>
      <c r="Q24" s="734">
        <v>43587</v>
      </c>
    </row>
    <row r="25" spans="1:17" s="42" customFormat="1" ht="15.75" customHeight="1">
      <c r="A25" s="911"/>
      <c r="B25" s="357">
        <v>30210119</v>
      </c>
      <c r="C25" s="610" t="s">
        <v>24</v>
      </c>
      <c r="D25" s="356">
        <v>1</v>
      </c>
      <c r="E25" s="705">
        <v>64002403</v>
      </c>
      <c r="F25" s="58">
        <v>15.56</v>
      </c>
      <c r="G25" s="356">
        <v>18.96</v>
      </c>
      <c r="H25" s="356">
        <v>16.59</v>
      </c>
      <c r="I25" s="356">
        <v>60.49</v>
      </c>
      <c r="J25" s="918"/>
      <c r="K25" s="34" t="s">
        <v>239</v>
      </c>
      <c r="L25" s="708">
        <v>64002454</v>
      </c>
      <c r="M25" s="58">
        <v>15.56</v>
      </c>
      <c r="N25" s="58">
        <v>24.46</v>
      </c>
      <c r="O25" s="58">
        <v>16.59</v>
      </c>
      <c r="P25" s="729">
        <v>67.59</v>
      </c>
      <c r="Q25" s="734">
        <v>43587</v>
      </c>
    </row>
    <row r="26" spans="1:17" s="42" customFormat="1" ht="15.75" customHeight="1" thickBot="1">
      <c r="A26" s="912"/>
      <c r="B26" s="654">
        <v>30101948</v>
      </c>
      <c r="C26" s="655" t="s">
        <v>25</v>
      </c>
      <c r="D26" s="354">
        <v>1</v>
      </c>
      <c r="E26" s="706">
        <v>64002527</v>
      </c>
      <c r="F26" s="27">
        <v>15.56</v>
      </c>
      <c r="G26" s="354">
        <v>18.96</v>
      </c>
      <c r="H26" s="354">
        <v>16.59</v>
      </c>
      <c r="I26" s="354">
        <v>60.49</v>
      </c>
      <c r="J26" s="918"/>
      <c r="K26" s="31" t="s">
        <v>239</v>
      </c>
      <c r="L26" s="709">
        <v>64002543</v>
      </c>
      <c r="M26" s="27">
        <v>20.6</v>
      </c>
      <c r="N26" s="27">
        <v>24.46</v>
      </c>
      <c r="O26" s="27">
        <v>16.59</v>
      </c>
      <c r="P26" s="730">
        <v>73.35</v>
      </c>
      <c r="Q26" s="735">
        <v>43587</v>
      </c>
    </row>
    <row r="27" spans="1:17" s="42" customFormat="1" ht="15.75" customHeight="1">
      <c r="A27" s="914">
        <v>4</v>
      </c>
      <c r="B27" s="762">
        <v>30101476</v>
      </c>
      <c r="C27" s="653" t="s">
        <v>389</v>
      </c>
      <c r="D27" s="374">
        <v>1</v>
      </c>
      <c r="E27" s="704">
        <v>64000532</v>
      </c>
      <c r="F27" s="57">
        <v>23.27</v>
      </c>
      <c r="G27" s="374">
        <v>24.46</v>
      </c>
      <c r="H27" s="374">
        <v>16.59</v>
      </c>
      <c r="I27" s="374">
        <v>76.38</v>
      </c>
      <c r="J27" s="918"/>
      <c r="K27" s="402" t="s">
        <v>239</v>
      </c>
      <c r="L27" s="707">
        <v>64000540</v>
      </c>
      <c r="M27" s="57">
        <v>15.66</v>
      </c>
      <c r="N27" s="57">
        <v>27.31</v>
      </c>
      <c r="O27" s="57">
        <v>16.59</v>
      </c>
      <c r="P27" s="728">
        <v>71.54</v>
      </c>
      <c r="Q27" s="733">
        <v>43587</v>
      </c>
    </row>
    <row r="28" spans="1:17" s="42" customFormat="1" ht="15.75" customHeight="1">
      <c r="A28" s="915"/>
      <c r="B28" s="763">
        <v>30101670</v>
      </c>
      <c r="C28" s="610" t="s">
        <v>27</v>
      </c>
      <c r="D28" s="356">
        <v>1</v>
      </c>
      <c r="E28" s="705">
        <v>64001997</v>
      </c>
      <c r="F28" s="58">
        <v>23.27</v>
      </c>
      <c r="G28" s="356">
        <v>18.96</v>
      </c>
      <c r="H28" s="356">
        <v>16.59</v>
      </c>
      <c r="I28" s="356">
        <v>69.28</v>
      </c>
      <c r="J28" s="918"/>
      <c r="K28" s="34" t="s">
        <v>239</v>
      </c>
      <c r="L28" s="708">
        <v>64002284</v>
      </c>
      <c r="M28" s="58">
        <v>15.66</v>
      </c>
      <c r="N28" s="58">
        <v>27.31</v>
      </c>
      <c r="O28" s="58">
        <v>16.59</v>
      </c>
      <c r="P28" s="729">
        <v>71.54</v>
      </c>
      <c r="Q28" s="734">
        <v>43587</v>
      </c>
    </row>
    <row r="29" spans="1:17" s="42" customFormat="1" ht="15.75" customHeight="1" thickBot="1">
      <c r="A29" s="916"/>
      <c r="B29" s="764">
        <v>30201055</v>
      </c>
      <c r="C29" s="586" t="s">
        <v>28</v>
      </c>
      <c r="D29" s="62">
        <v>1</v>
      </c>
      <c r="E29" s="758">
        <v>64001989</v>
      </c>
      <c r="F29" s="60">
        <v>13.88</v>
      </c>
      <c r="G29" s="62">
        <v>18.96</v>
      </c>
      <c r="H29" s="62">
        <v>16.59</v>
      </c>
      <c r="I29" s="62">
        <v>58.57</v>
      </c>
      <c r="J29" s="918"/>
      <c r="K29" s="14"/>
      <c r="L29" s="759"/>
      <c r="M29" s="60">
        <v>15.66</v>
      </c>
      <c r="N29" s="60">
        <v>24.51</v>
      </c>
      <c r="O29" s="60">
        <v>16.59</v>
      </c>
      <c r="P29" s="760">
        <v>67.89</v>
      </c>
      <c r="Q29" s="761">
        <v>43587</v>
      </c>
    </row>
    <row r="30" spans="1:17" s="268" customFormat="1" ht="27.75" customHeight="1">
      <c r="A30" s="748"/>
      <c r="B30" s="749"/>
      <c r="C30" s="750"/>
      <c r="D30" s="657"/>
      <c r="E30" s="751"/>
      <c r="F30" s="752"/>
      <c r="G30" s="657"/>
      <c r="H30" s="657"/>
      <c r="I30" s="657"/>
      <c r="J30" s="753"/>
      <c r="K30" s="754"/>
      <c r="L30" s="755"/>
      <c r="M30" s="752"/>
      <c r="N30" s="752"/>
      <c r="O30" s="752"/>
      <c r="P30" s="756"/>
      <c r="Q30" s="757"/>
    </row>
  </sheetData>
  <sheetProtection password="D70D" sheet="1"/>
  <mergeCells count="13">
    <mergeCell ref="A27:A29"/>
    <mergeCell ref="J4:J29"/>
    <mergeCell ref="D3:I3"/>
    <mergeCell ref="K3:P3"/>
    <mergeCell ref="A3:A4"/>
    <mergeCell ref="B3:B4"/>
    <mergeCell ref="C3:C4"/>
    <mergeCell ref="A1:Q1"/>
    <mergeCell ref="A2:Q2"/>
    <mergeCell ref="A5:A7"/>
    <mergeCell ref="A8:A17"/>
    <mergeCell ref="Q3:Q4"/>
    <mergeCell ref="A18:A2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1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6.00390625" style="2" customWidth="1"/>
    <col min="2" max="2" width="12.140625" style="529" bestFit="1" customWidth="1"/>
    <col min="3" max="3" width="12.00390625" style="2" customWidth="1"/>
    <col min="4" max="4" width="97.7109375" style="0" bestFit="1" customWidth="1"/>
    <col min="5" max="5" width="14.140625" style="577" customWidth="1"/>
    <col min="6" max="6" width="11.57421875" style="2" bestFit="1" customWidth="1"/>
  </cols>
  <sheetData>
    <row r="1" spans="1:6" s="76" customFormat="1" ht="51.75" customHeight="1" thickBot="1">
      <c r="A1" s="840" t="s">
        <v>344</v>
      </c>
      <c r="B1" s="841"/>
      <c r="C1" s="841"/>
      <c r="D1" s="841"/>
      <c r="E1" s="841"/>
      <c r="F1" s="842"/>
    </row>
    <row r="2" spans="1:6" s="97" customFormat="1" ht="18.75" customHeight="1">
      <c r="A2" s="928" t="s">
        <v>349</v>
      </c>
      <c r="B2" s="929"/>
      <c r="C2" s="929"/>
      <c r="D2" s="929"/>
      <c r="E2" s="929"/>
      <c r="F2" s="930"/>
    </row>
    <row r="3" spans="1:6" s="121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5" t="s">
        <v>1</v>
      </c>
    </row>
    <row r="4" spans="1:6" s="575" customFormat="1" ht="30">
      <c r="A4" s="588">
        <v>1</v>
      </c>
      <c r="B4" s="520" t="s">
        <v>416</v>
      </c>
      <c r="C4" s="711">
        <v>64004074</v>
      </c>
      <c r="D4" s="609" t="s">
        <v>418</v>
      </c>
      <c r="E4" s="576">
        <v>9920.92</v>
      </c>
      <c r="F4" s="616">
        <v>44410</v>
      </c>
    </row>
    <row r="5" spans="1:6" s="575" customFormat="1" ht="87.75" customHeight="1">
      <c r="A5" s="588">
        <v>2</v>
      </c>
      <c r="B5" s="520" t="s">
        <v>417</v>
      </c>
      <c r="C5" s="711">
        <v>64004082</v>
      </c>
      <c r="D5" s="609" t="s">
        <v>419</v>
      </c>
      <c r="E5" s="576">
        <v>18480.92</v>
      </c>
      <c r="F5" s="616">
        <v>44410</v>
      </c>
    </row>
    <row r="6" spans="1:6" s="575" customFormat="1" ht="87.75" customHeight="1">
      <c r="A6" s="588">
        <v>3</v>
      </c>
      <c r="B6" s="520" t="s">
        <v>417</v>
      </c>
      <c r="C6" s="711">
        <v>64004090</v>
      </c>
      <c r="D6" s="609" t="s">
        <v>420</v>
      </c>
      <c r="E6" s="576">
        <v>21152.92</v>
      </c>
      <c r="F6" s="616">
        <v>44410</v>
      </c>
    </row>
    <row r="7" spans="1:6" s="575" customFormat="1" ht="94.5" customHeight="1">
      <c r="A7" s="588">
        <v>4</v>
      </c>
      <c r="B7" s="520" t="s">
        <v>417</v>
      </c>
      <c r="C7" s="711">
        <v>64004104</v>
      </c>
      <c r="D7" s="609" t="s">
        <v>421</v>
      </c>
      <c r="E7" s="576">
        <v>21280.92</v>
      </c>
      <c r="F7" s="616">
        <v>44410</v>
      </c>
    </row>
    <row r="8" spans="1:6" s="575" customFormat="1" ht="111" customHeight="1">
      <c r="A8" s="588">
        <v>5</v>
      </c>
      <c r="B8" s="520" t="s">
        <v>441</v>
      </c>
      <c r="C8" s="711">
        <v>64004120</v>
      </c>
      <c r="D8" s="609" t="s">
        <v>442</v>
      </c>
      <c r="E8" s="576">
        <v>15803.56</v>
      </c>
      <c r="F8" s="616">
        <v>44470</v>
      </c>
    </row>
    <row r="9" spans="1:6" s="575" customFormat="1" ht="90.75" customHeight="1" thickBot="1">
      <c r="A9" s="590">
        <v>6</v>
      </c>
      <c r="B9" s="522" t="s">
        <v>441</v>
      </c>
      <c r="C9" s="712">
        <v>64004130</v>
      </c>
      <c r="D9" s="586" t="s">
        <v>443</v>
      </c>
      <c r="E9" s="617">
        <v>32114.78</v>
      </c>
      <c r="F9" s="616">
        <v>44470</v>
      </c>
    </row>
    <row r="10" spans="1:6" s="266" customFormat="1" ht="15">
      <c r="A10" s="350"/>
      <c r="B10" s="526"/>
      <c r="C10" s="119"/>
      <c r="D10" s="349"/>
      <c r="E10" s="577"/>
      <c r="F10" s="616"/>
    </row>
    <row r="11" spans="2:6" ht="131.25" customHeight="1">
      <c r="B11" s="931" t="s">
        <v>409</v>
      </c>
      <c r="C11" s="932"/>
      <c r="D11" s="932"/>
      <c r="E11" s="932"/>
      <c r="F11" s="932"/>
    </row>
  </sheetData>
  <sheetProtection password="D70D" sheet="1"/>
  <mergeCells count="3">
    <mergeCell ref="A2:F2"/>
    <mergeCell ref="B11:F11"/>
    <mergeCell ref="A1:F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5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6.8515625" style="2" customWidth="1"/>
    <col min="2" max="2" width="12.140625" style="0" bestFit="1" customWidth="1"/>
    <col min="3" max="3" width="13.140625" style="0" customWidth="1"/>
    <col min="4" max="4" width="71.28125" style="0" customWidth="1"/>
    <col min="5" max="5" width="9.00390625" style="2" customWidth="1"/>
    <col min="6" max="6" width="16.8515625" style="2" customWidth="1"/>
  </cols>
  <sheetData>
    <row r="1" spans="1:6" s="76" customFormat="1" ht="52.5" customHeight="1" thickBot="1">
      <c r="A1" s="840" t="s">
        <v>344</v>
      </c>
      <c r="B1" s="841"/>
      <c r="C1" s="841"/>
      <c r="D1" s="841"/>
      <c r="E1" s="841"/>
      <c r="F1" s="842"/>
    </row>
    <row r="2" spans="1:6" s="97" customFormat="1" ht="18.75">
      <c r="A2" s="928" t="s">
        <v>426</v>
      </c>
      <c r="B2" s="929"/>
      <c r="C2" s="929"/>
      <c r="D2" s="929"/>
      <c r="E2" s="929"/>
      <c r="F2" s="930"/>
    </row>
    <row r="3" spans="1:6" s="579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9" t="s">
        <v>1</v>
      </c>
    </row>
    <row r="4" spans="1:6" s="575" customFormat="1" ht="15">
      <c r="A4" s="620">
        <v>1</v>
      </c>
      <c r="B4" s="357">
        <v>40202240</v>
      </c>
      <c r="C4" s="664">
        <v>64004262</v>
      </c>
      <c r="D4" s="269" t="s">
        <v>427</v>
      </c>
      <c r="E4" s="669">
        <v>4059.75</v>
      </c>
      <c r="F4" s="616">
        <v>44075</v>
      </c>
    </row>
    <row r="5" spans="1:6" s="575" customFormat="1" ht="15">
      <c r="A5" s="620">
        <v>2</v>
      </c>
      <c r="B5" s="357">
        <v>40201104</v>
      </c>
      <c r="C5" s="664">
        <v>64004263</v>
      </c>
      <c r="D5" s="269" t="s">
        <v>428</v>
      </c>
      <c r="E5" s="669">
        <v>2441.73</v>
      </c>
      <c r="F5" s="616">
        <v>43711</v>
      </c>
    </row>
  </sheetData>
  <sheetProtection password="D70D" sheet="1"/>
  <mergeCells count="2">
    <mergeCell ref="A1:F1"/>
    <mergeCell ref="A2:F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31"/>
  <sheetViews>
    <sheetView showGridLines="0" zoomScalePageLayoutView="0" workbookViewId="0" topLeftCell="A1">
      <selection activeCell="G22" sqref="G22"/>
    </sheetView>
  </sheetViews>
  <sheetFormatPr defaultColWidth="9.140625" defaultRowHeight="12.75"/>
  <cols>
    <col min="1" max="1" width="6.8515625" style="2" customWidth="1"/>
    <col min="2" max="2" width="12.140625" style="0" bestFit="1" customWidth="1"/>
    <col min="3" max="3" width="13.140625" style="0" customWidth="1"/>
    <col min="4" max="4" width="71.28125" style="0" customWidth="1"/>
    <col min="5" max="5" width="9.00390625" style="2" customWidth="1"/>
    <col min="6" max="6" width="16.8515625" style="2" customWidth="1"/>
  </cols>
  <sheetData>
    <row r="1" spans="1:6" s="76" customFormat="1" ht="52.5" customHeight="1" thickBot="1">
      <c r="A1" s="840" t="s">
        <v>344</v>
      </c>
      <c r="B1" s="841"/>
      <c r="C1" s="841"/>
      <c r="D1" s="841"/>
      <c r="E1" s="841"/>
      <c r="F1" s="842"/>
    </row>
    <row r="2" spans="1:6" s="97" customFormat="1" ht="18.75">
      <c r="A2" s="928" t="s">
        <v>355</v>
      </c>
      <c r="B2" s="929"/>
      <c r="C2" s="929"/>
      <c r="D2" s="929"/>
      <c r="E2" s="929"/>
      <c r="F2" s="930"/>
    </row>
    <row r="3" spans="1:6" s="579" customFormat="1" ht="30">
      <c r="A3" s="611" t="s">
        <v>194</v>
      </c>
      <c r="B3" s="572" t="s">
        <v>345</v>
      </c>
      <c r="C3" s="571" t="s">
        <v>346</v>
      </c>
      <c r="D3" s="571" t="s">
        <v>0</v>
      </c>
      <c r="E3" s="570" t="s">
        <v>347</v>
      </c>
      <c r="F3" s="619" t="s">
        <v>1</v>
      </c>
    </row>
    <row r="4" spans="1:6" s="575" customFormat="1" ht="15">
      <c r="A4" s="620">
        <v>1</v>
      </c>
      <c r="B4" s="357">
        <v>40201031</v>
      </c>
      <c r="C4" s="664">
        <v>64001334</v>
      </c>
      <c r="D4" s="269" t="s">
        <v>84</v>
      </c>
      <c r="E4" s="669">
        <v>240.35</v>
      </c>
      <c r="F4" s="616">
        <v>43191</v>
      </c>
    </row>
    <row r="5" spans="1:6" s="575" customFormat="1" ht="15">
      <c r="A5" s="620">
        <v>2</v>
      </c>
      <c r="B5" s="357">
        <v>40201058</v>
      </c>
      <c r="C5" s="664">
        <v>64002381</v>
      </c>
      <c r="D5" s="269" t="s">
        <v>85</v>
      </c>
      <c r="E5" s="669">
        <v>210.45</v>
      </c>
      <c r="F5" s="616">
        <v>43191</v>
      </c>
    </row>
    <row r="6" spans="1:6" s="575" customFormat="1" ht="15">
      <c r="A6" s="620">
        <v>3</v>
      </c>
      <c r="B6" s="357">
        <v>40201082</v>
      </c>
      <c r="C6" s="664">
        <v>64000338</v>
      </c>
      <c r="D6" s="269" t="s">
        <v>86</v>
      </c>
      <c r="E6" s="669">
        <v>128.07</v>
      </c>
      <c r="F6" s="616">
        <v>42973</v>
      </c>
    </row>
    <row r="7" spans="1:6" s="605" customFormat="1" ht="15">
      <c r="A7" s="620">
        <v>4</v>
      </c>
      <c r="B7" s="357">
        <v>40202666</v>
      </c>
      <c r="C7" s="664">
        <v>64004150</v>
      </c>
      <c r="D7" s="580" t="s">
        <v>107</v>
      </c>
      <c r="E7" s="669">
        <v>128.07</v>
      </c>
      <c r="F7" s="616">
        <v>42973</v>
      </c>
    </row>
    <row r="8" spans="1:6" s="606" customFormat="1" ht="15">
      <c r="A8" s="620">
        <v>5</v>
      </c>
      <c r="B8" s="357">
        <v>40201120</v>
      </c>
      <c r="C8" s="664">
        <v>64000400</v>
      </c>
      <c r="D8" s="580" t="s">
        <v>87</v>
      </c>
      <c r="E8" s="669">
        <v>126.55</v>
      </c>
      <c r="F8" s="616">
        <v>42973</v>
      </c>
    </row>
    <row r="9" spans="1:6" s="605" customFormat="1" ht="15">
      <c r="A9" s="620">
        <v>6</v>
      </c>
      <c r="B9" s="357">
        <v>40202038</v>
      </c>
      <c r="C9" s="664">
        <v>64004160</v>
      </c>
      <c r="D9" s="580" t="s">
        <v>108</v>
      </c>
      <c r="E9" s="669">
        <v>126.55</v>
      </c>
      <c r="F9" s="616">
        <v>42973</v>
      </c>
    </row>
    <row r="10" spans="1:6" s="575" customFormat="1" ht="15">
      <c r="A10" s="622">
        <v>7</v>
      </c>
      <c r="B10" s="581">
        <v>40201147</v>
      </c>
      <c r="C10" s="665">
        <v>64004112</v>
      </c>
      <c r="D10" s="580" t="s">
        <v>88</v>
      </c>
      <c r="E10" s="669">
        <v>2257</v>
      </c>
      <c r="F10" s="616">
        <v>44166</v>
      </c>
    </row>
    <row r="11" spans="1:6" s="575" customFormat="1" ht="15">
      <c r="A11" s="620">
        <v>8</v>
      </c>
      <c r="B11" s="581">
        <v>40201180</v>
      </c>
      <c r="C11" s="665">
        <v>64001490</v>
      </c>
      <c r="D11" s="269" t="s">
        <v>89</v>
      </c>
      <c r="E11" s="669">
        <v>38.94</v>
      </c>
      <c r="F11" s="719" t="s">
        <v>44</v>
      </c>
    </row>
    <row r="12" spans="1:6" s="575" customFormat="1" ht="15">
      <c r="A12" s="620">
        <v>9</v>
      </c>
      <c r="B12" s="581">
        <v>40201171</v>
      </c>
      <c r="C12" s="665">
        <v>64001504</v>
      </c>
      <c r="D12" s="269" t="s">
        <v>90</v>
      </c>
      <c r="E12" s="669">
        <v>92.25999999999999</v>
      </c>
      <c r="F12" s="719" t="s">
        <v>44</v>
      </c>
    </row>
    <row r="13" spans="1:6" s="575" customFormat="1" ht="15">
      <c r="A13" s="620">
        <v>10</v>
      </c>
      <c r="B13" s="581">
        <v>40202720</v>
      </c>
      <c r="C13" s="665">
        <v>64001512</v>
      </c>
      <c r="D13" s="269" t="s">
        <v>91</v>
      </c>
      <c r="E13" s="669">
        <v>38.94</v>
      </c>
      <c r="F13" s="719" t="s">
        <v>44</v>
      </c>
    </row>
    <row r="14" spans="1:6" s="575" customFormat="1" ht="15">
      <c r="A14" s="620">
        <v>11</v>
      </c>
      <c r="B14" s="581">
        <v>40202690</v>
      </c>
      <c r="C14" s="665">
        <v>64001520</v>
      </c>
      <c r="D14" s="269" t="s">
        <v>92</v>
      </c>
      <c r="E14" s="669">
        <v>92.25999999999999</v>
      </c>
      <c r="F14" s="719" t="s">
        <v>44</v>
      </c>
    </row>
    <row r="15" spans="1:6" s="575" customFormat="1" ht="15">
      <c r="A15" s="620">
        <v>12</v>
      </c>
      <c r="B15" s="581">
        <v>40201198</v>
      </c>
      <c r="C15" s="665">
        <v>64002586</v>
      </c>
      <c r="D15" s="269" t="s">
        <v>93</v>
      </c>
      <c r="E15" s="669">
        <v>18.83</v>
      </c>
      <c r="F15" s="719" t="s">
        <v>44</v>
      </c>
    </row>
    <row r="16" spans="1:6" s="575" customFormat="1" ht="15">
      <c r="A16" s="620">
        <v>13</v>
      </c>
      <c r="B16" s="581">
        <v>40201201</v>
      </c>
      <c r="C16" s="665">
        <v>64002594</v>
      </c>
      <c r="D16" s="269" t="s">
        <v>94</v>
      </c>
      <c r="E16" s="669">
        <v>18.83</v>
      </c>
      <c r="F16" s="719" t="s">
        <v>44</v>
      </c>
    </row>
    <row r="17" spans="1:6" s="575" customFormat="1" ht="15">
      <c r="A17" s="620">
        <v>14</v>
      </c>
      <c r="B17" s="581">
        <v>40201210</v>
      </c>
      <c r="C17" s="665">
        <v>64001563</v>
      </c>
      <c r="D17" s="269" t="s">
        <v>95</v>
      </c>
      <c r="E17" s="669">
        <v>29.73</v>
      </c>
      <c r="F17" s="616">
        <v>41567</v>
      </c>
    </row>
    <row r="18" spans="1:6" s="575" customFormat="1" ht="15">
      <c r="A18" s="620">
        <v>15</v>
      </c>
      <c r="B18" s="581">
        <v>40201228</v>
      </c>
      <c r="C18" s="665">
        <v>64003000</v>
      </c>
      <c r="D18" s="269" t="s">
        <v>96</v>
      </c>
      <c r="E18" s="669">
        <v>29.73</v>
      </c>
      <c r="F18" s="616">
        <v>41567</v>
      </c>
    </row>
    <row r="19" spans="1:6" s="575" customFormat="1" ht="15">
      <c r="A19" s="620">
        <v>16</v>
      </c>
      <c r="B19" s="581">
        <v>40201236</v>
      </c>
      <c r="C19" s="665">
        <v>64001555</v>
      </c>
      <c r="D19" s="269" t="s">
        <v>97</v>
      </c>
      <c r="E19" s="669">
        <v>18.83</v>
      </c>
      <c r="F19" s="719" t="s">
        <v>44</v>
      </c>
    </row>
    <row r="20" spans="1:6" s="575" customFormat="1" ht="15">
      <c r="A20" s="620">
        <v>17</v>
      </c>
      <c r="B20" s="581">
        <v>40201244</v>
      </c>
      <c r="C20" s="665">
        <v>64002390</v>
      </c>
      <c r="D20" s="269" t="s">
        <v>98</v>
      </c>
      <c r="E20" s="669">
        <v>18.83</v>
      </c>
      <c r="F20" s="719" t="s">
        <v>44</v>
      </c>
    </row>
    <row r="21" spans="1:6" s="575" customFormat="1" ht="15">
      <c r="A21" s="620">
        <v>18</v>
      </c>
      <c r="B21" s="581">
        <v>40201260</v>
      </c>
      <c r="C21" s="665">
        <v>64003043</v>
      </c>
      <c r="D21" s="269" t="s">
        <v>99</v>
      </c>
      <c r="E21" s="669">
        <v>18.83</v>
      </c>
      <c r="F21" s="719" t="s">
        <v>44</v>
      </c>
    </row>
    <row r="22" spans="1:6" s="605" customFormat="1" ht="15">
      <c r="A22" s="620">
        <v>19</v>
      </c>
      <c r="B22" s="581">
        <v>40201252</v>
      </c>
      <c r="C22" s="665">
        <v>64004182</v>
      </c>
      <c r="D22" s="580" t="s">
        <v>109</v>
      </c>
      <c r="E22" s="669">
        <v>18.83</v>
      </c>
      <c r="F22" s="621">
        <v>42083</v>
      </c>
    </row>
    <row r="23" spans="1:6" s="575" customFormat="1" ht="15">
      <c r="A23" s="620">
        <v>20</v>
      </c>
      <c r="B23" s="581">
        <v>40202429</v>
      </c>
      <c r="C23" s="665">
        <v>64003051</v>
      </c>
      <c r="D23" s="269" t="s">
        <v>100</v>
      </c>
      <c r="E23" s="669">
        <v>18.83</v>
      </c>
      <c r="F23" s="719" t="s">
        <v>44</v>
      </c>
    </row>
    <row r="24" spans="1:6" s="575" customFormat="1" ht="15.75" thickBot="1">
      <c r="A24" s="623">
        <v>21</v>
      </c>
      <c r="B24" s="663">
        <v>40202488</v>
      </c>
      <c r="C24" s="651">
        <v>64003060</v>
      </c>
      <c r="D24" s="624" t="s">
        <v>101</v>
      </c>
      <c r="E24" s="670">
        <v>18.83</v>
      </c>
      <c r="F24" s="719" t="s">
        <v>44</v>
      </c>
    </row>
    <row r="26" spans="1:6" ht="219.75" customHeight="1">
      <c r="A26" s="933" t="s">
        <v>410</v>
      </c>
      <c r="B26" s="933"/>
      <c r="C26" s="933"/>
      <c r="D26" s="933"/>
      <c r="E26" s="933"/>
      <c r="F26" s="933"/>
    </row>
    <row r="27" spans="1:6" ht="219.75" customHeight="1">
      <c r="A27" s="933"/>
      <c r="B27" s="933"/>
      <c r="C27" s="933"/>
      <c r="D27" s="933"/>
      <c r="E27" s="933"/>
      <c r="F27" s="933"/>
    </row>
    <row r="28" spans="2:4" ht="12.75">
      <c r="B28" s="167"/>
      <c r="C28" s="167"/>
      <c r="D28" s="167"/>
    </row>
    <row r="29" spans="2:4" ht="12.75">
      <c r="B29" s="826"/>
      <c r="C29" s="826"/>
      <c r="D29" s="826"/>
    </row>
    <row r="30" spans="2:4" ht="12.75">
      <c r="B30" s="167"/>
      <c r="C30" s="167"/>
      <c r="D30" s="167"/>
    </row>
    <row r="31" spans="2:4" ht="12.75">
      <c r="B31" s="826"/>
      <c r="C31" s="826"/>
      <c r="D31" s="826"/>
    </row>
  </sheetData>
  <sheetProtection password="D8CD" sheet="1"/>
  <mergeCells count="5">
    <mergeCell ref="A1:F1"/>
    <mergeCell ref="B29:D29"/>
    <mergeCell ref="B31:D31"/>
    <mergeCell ref="A2:F2"/>
    <mergeCell ref="A26:F2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Unimed Goiania/SECASS - Valdeni Oliveira</dc:creator>
  <cp:keywords/>
  <dc:description/>
  <cp:lastModifiedBy>Cris Soares - Unimed Goiania/DRP</cp:lastModifiedBy>
  <cp:lastPrinted>2018-05-23T17:46:08Z</cp:lastPrinted>
  <dcterms:created xsi:type="dcterms:W3CDTF">2014-08-21T14:36:08Z</dcterms:created>
  <dcterms:modified xsi:type="dcterms:W3CDTF">2022-11-17T19:52:19Z</dcterms:modified>
  <cp:category/>
  <cp:version/>
  <cp:contentType/>
  <cp:contentStatus/>
</cp:coreProperties>
</file>